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baniak\Desktop\grupy towarowe I-II ładunków 2020\"/>
    </mc:Choice>
  </mc:AlternateContent>
  <bookViews>
    <workbookView xWindow="0" yWindow="0" windowWidth="19200" windowHeight="8300" firstSheet="1" activeTab="3"/>
  </bookViews>
  <sheets>
    <sheet name="Wyniki - Masa, Praca przewozowa" sheetId="1" r:id="rId1"/>
    <sheet name="Dane szczegółowe - masa, praca" sheetId="4" r:id="rId2"/>
    <sheet name="Udziały" sheetId="2" r:id="rId3"/>
    <sheet name="Średnia odległość przewozu" sheetId="3" r:id="rId4"/>
  </sheets>
  <definedNames>
    <definedName name="___rok2" localSheetId="1">#REF!</definedName>
    <definedName name="__rok2" localSheetId="1">#REF!</definedName>
    <definedName name="_xlnm._FilterDatabase" localSheetId="1" hidden="1">'Dane szczegółowe - masa, praca'!$B$2:$K$33</definedName>
    <definedName name="_Rok" localSheetId="1">#REF!</definedName>
    <definedName name="_rok2" localSheetId="1">#REF!</definedName>
    <definedName name="komunikacja" localSheetId="1">#REF!</definedName>
    <definedName name="Kwartał" localSheetId="1">#REF!</definedName>
    <definedName name="Kwartał_2" localSheetId="1">#REF!</definedName>
    <definedName name="_xlnm.Print_Area" localSheetId="1">'Dane szczegółowe - masa, praca'!$A$1:$N$69</definedName>
    <definedName name="_xlnm.Print_Area" localSheetId="3">'Średnia odległość przewozu'!$A$1:$S$30</definedName>
    <definedName name="_xlnm.Print_Area" localSheetId="2">Udziały!$A$1:$AF$27</definedName>
    <definedName name="_xlnm.Print_Area" localSheetId="0">'Wyniki - Masa, Praca przewozowa'!$A$1:$V$24</definedName>
    <definedName name="Podmiot" localSheetId="1">#REF!</definedName>
    <definedName name="RodzajLinii" localSheetId="1">#REF!</definedName>
    <definedName name="Rok" localSheetId="1">#REF!</definedName>
    <definedName name="TT" localSheetId="1">#REF!</definedName>
    <definedName name="udziały" localSheetId="1">#REF!</definedName>
    <definedName name="Województwo" localSheetId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15" i="1"/>
  <c r="O14" i="1"/>
  <c r="O7" i="1"/>
  <c r="O6" i="1"/>
  <c r="E9" i="1"/>
  <c r="E10" i="3" s="1"/>
  <c r="E8" i="1"/>
  <c r="E9" i="3" s="1"/>
  <c r="E7" i="1"/>
  <c r="E8" i="3" s="1"/>
  <c r="E6" i="1"/>
  <c r="E7" i="3" s="1"/>
  <c r="E5" i="1"/>
  <c r="E6" i="3" s="1"/>
  <c r="M10" i="4"/>
  <c r="M11" i="4"/>
  <c r="M14" i="4"/>
  <c r="M15" i="4"/>
  <c r="M18" i="4"/>
  <c r="M19" i="4"/>
  <c r="M22" i="4"/>
  <c r="M23" i="4"/>
  <c r="M26" i="4"/>
  <c r="M27" i="4"/>
  <c r="M31" i="4"/>
  <c r="M7" i="4"/>
  <c r="M44" i="4"/>
  <c r="M46" i="4"/>
  <c r="M48" i="4"/>
  <c r="M49" i="4"/>
  <c r="M50" i="4"/>
  <c r="M52" i="4"/>
  <c r="M53" i="4"/>
  <c r="M54" i="4"/>
  <c r="M56" i="4"/>
  <c r="M57" i="4"/>
  <c r="M58" i="4"/>
  <c r="M60" i="4"/>
  <c r="M61" i="4"/>
  <c r="M62" i="4"/>
  <c r="M64" i="4"/>
  <c r="M66" i="4"/>
  <c r="M42" i="4"/>
  <c r="M45" i="4"/>
  <c r="M68" i="4"/>
  <c r="M67" i="4"/>
  <c r="M63" i="4"/>
  <c r="M59" i="4"/>
  <c r="M55" i="4"/>
  <c r="M51" i="4"/>
  <c r="M47" i="4"/>
  <c r="M43" i="4"/>
  <c r="M33" i="4"/>
  <c r="M32" i="4"/>
  <c r="M29" i="4"/>
  <c r="M28" i="4"/>
  <c r="M25" i="4"/>
  <c r="M24" i="4"/>
  <c r="M21" i="4"/>
  <c r="M20" i="4"/>
  <c r="M17" i="4"/>
  <c r="M16" i="4"/>
  <c r="M13" i="4"/>
  <c r="M12" i="4"/>
  <c r="M9" i="4"/>
  <c r="M8" i="4"/>
  <c r="O8" i="1" l="1"/>
  <c r="O5" i="1"/>
  <c r="O9" i="1"/>
  <c r="K5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D15" i="1"/>
  <c r="N15" i="1" l="1"/>
  <c r="D19" i="1"/>
  <c r="D18" i="1"/>
  <c r="D17" i="1"/>
  <c r="D16" i="1"/>
  <c r="D9" i="1"/>
  <c r="D8" i="1"/>
  <c r="D7" i="1"/>
  <c r="D6" i="1"/>
  <c r="D5" i="1"/>
  <c r="N18" i="1" l="1"/>
  <c r="N19" i="1"/>
  <c r="N6" i="1"/>
  <c r="N7" i="1"/>
  <c r="N8" i="1"/>
  <c r="N16" i="1"/>
  <c r="N5" i="1"/>
  <c r="N9" i="1"/>
  <c r="N17" i="1"/>
  <c r="D10" i="3"/>
  <c r="D9" i="3"/>
  <c r="C6" i="3"/>
  <c r="C7" i="3"/>
  <c r="C8" i="3"/>
  <c r="C9" i="3"/>
  <c r="C10" i="3"/>
  <c r="C11" i="3"/>
  <c r="C5" i="3"/>
  <c r="D6" i="3" l="1"/>
  <c r="D8" i="3"/>
  <c r="D7" i="3"/>
  <c r="K30" i="4"/>
  <c r="K68" i="4"/>
  <c r="K67" i="4"/>
  <c r="K66" i="4"/>
  <c r="K65" i="4"/>
  <c r="K64" i="4"/>
  <c r="K63" i="4"/>
  <c r="K62" i="4"/>
  <c r="K61" i="4"/>
  <c r="K60" i="4"/>
  <c r="K58" i="4"/>
  <c r="K57" i="4"/>
  <c r="K56" i="4"/>
  <c r="K55" i="4"/>
  <c r="K54" i="4"/>
  <c r="K53" i="4"/>
  <c r="K52" i="4"/>
  <c r="K51" i="4"/>
  <c r="K50" i="4"/>
  <c r="K49" i="4"/>
  <c r="G41" i="4"/>
  <c r="F41" i="4"/>
  <c r="J6" i="4"/>
  <c r="G6" i="4"/>
  <c r="F6" i="4"/>
  <c r="E6" i="4"/>
  <c r="E4" i="1" s="1"/>
  <c r="E5" i="3" l="1"/>
  <c r="O4" i="1"/>
  <c r="E10" i="1"/>
  <c r="K31" i="4"/>
  <c r="K45" i="4"/>
  <c r="C6" i="4"/>
  <c r="K11" i="4"/>
  <c r="K12" i="4"/>
  <c r="K14" i="4"/>
  <c r="K16" i="4"/>
  <c r="K17" i="4"/>
  <c r="K18" i="4"/>
  <c r="K20" i="4"/>
  <c r="K23" i="4"/>
  <c r="K24" i="4"/>
  <c r="K44" i="4"/>
  <c r="H41" i="4"/>
  <c r="K7" i="4"/>
  <c r="K9" i="4"/>
  <c r="I6" i="4"/>
  <c r="M6" i="4" s="1"/>
  <c r="K13" i="4"/>
  <c r="K15" i="4"/>
  <c r="K19" i="4"/>
  <c r="K21" i="4"/>
  <c r="K22" i="4"/>
  <c r="K25" i="4"/>
  <c r="K26" i="4"/>
  <c r="K28" i="4"/>
  <c r="K10" i="4"/>
  <c r="I41" i="4"/>
  <c r="K43" i="4"/>
  <c r="K47" i="4"/>
  <c r="H6" i="4"/>
  <c r="K8" i="4"/>
  <c r="K27" i="4"/>
  <c r="K29" i="4"/>
  <c r="K42" i="4"/>
  <c r="C41" i="4"/>
  <c r="K46" i="4"/>
  <c r="K33" i="4"/>
  <c r="J41" i="4"/>
  <c r="K32" i="4"/>
  <c r="K48" i="4"/>
  <c r="E11" i="3" l="1"/>
  <c r="O10" i="1"/>
  <c r="K41" i="4"/>
  <c r="D6" i="4"/>
  <c r="D41" i="4"/>
  <c r="K6" i="4"/>
  <c r="L6" i="4" l="1"/>
  <c r="D4" i="1"/>
  <c r="L41" i="4"/>
  <c r="D14" i="1"/>
  <c r="C8" i="2"/>
  <c r="C7" i="2"/>
  <c r="C10" i="2"/>
  <c r="E41" i="4"/>
  <c r="M41" i="4" s="1"/>
  <c r="D20" i="2" l="1"/>
  <c r="D23" i="2"/>
  <c r="D22" i="2"/>
  <c r="D24" i="2"/>
  <c r="D21" i="2"/>
  <c r="D9" i="2"/>
  <c r="D8" i="2"/>
  <c r="D10" i="2"/>
  <c r="D6" i="2"/>
  <c r="D7" i="2"/>
  <c r="C9" i="2"/>
  <c r="C24" i="2"/>
  <c r="N14" i="1"/>
  <c r="D20" i="1"/>
  <c r="D5" i="3"/>
  <c r="C23" i="2"/>
  <c r="C21" i="2"/>
  <c r="C20" i="2"/>
  <c r="N4" i="1"/>
  <c r="D10" i="1"/>
  <c r="D11" i="2" s="1"/>
  <c r="C6" i="2"/>
  <c r="C22" i="2"/>
  <c r="D11" i="3" l="1"/>
  <c r="D25" i="2"/>
  <c r="N10" i="1"/>
  <c r="N20" i="1"/>
  <c r="C25" i="2"/>
  <c r="C11" i="2"/>
</calcChain>
</file>

<file path=xl/comments1.xml><?xml version="1.0" encoding="utf-8"?>
<comments xmlns="http://schemas.openxmlformats.org/spreadsheetml/2006/main">
  <authors>
    <author>Adam Urbaniak</author>
  </authors>
  <commentList>
    <comment ref="H14" authorId="0" shapeId="0">
      <text>
        <r>
          <rPr>
            <b/>
            <sz val="9"/>
            <color indexed="81"/>
            <rFont val="Tahoma"/>
            <charset val="1"/>
          </rPr>
          <t>Adam Urbaniak:</t>
        </r>
        <r>
          <rPr>
            <sz val="9"/>
            <color indexed="81"/>
            <rFont val="Tahoma"/>
            <charset val="1"/>
          </rPr>
          <t xml:space="preserve">
DO WERYFIKACJI
</t>
        </r>
      </text>
    </comment>
  </commentList>
</comments>
</file>

<file path=xl/sharedStrings.xml><?xml version="1.0" encoding="utf-8"?>
<sst xmlns="http://schemas.openxmlformats.org/spreadsheetml/2006/main" count="183" uniqueCount="91">
  <si>
    <t>Masa wybranych grup towarowych (mln ton)</t>
  </si>
  <si>
    <t>Grupy towarowe</t>
  </si>
  <si>
    <t>I kw. 2020</t>
  </si>
  <si>
    <t>II kw. 2020</t>
  </si>
  <si>
    <t>III kw. 2020</t>
  </si>
  <si>
    <t>IV kw. 2020</t>
  </si>
  <si>
    <t xml:space="preserve">rok 2020 </t>
  </si>
  <si>
    <t>rok 2019</t>
  </si>
  <si>
    <t>I kw. 2019</t>
  </si>
  <si>
    <t>II kw. 2019</t>
  </si>
  <si>
    <t>III kw. 2019</t>
  </si>
  <si>
    <t>IV kw. 2019</t>
  </si>
  <si>
    <t>dynamika 
I kw. 2020/
 I kw.2019</t>
  </si>
  <si>
    <t>dynamika 
II kw. 2020/
 II kw.2019</t>
  </si>
  <si>
    <t>dynamika 
III kw. 2020/
 III kw.2019</t>
  </si>
  <si>
    <t>dynamika 
IV kw. 2020/
 IV kw.2019</t>
  </si>
  <si>
    <t>Ogółem</t>
  </si>
  <si>
    <t>Węgiel kamienny, brunatny, ropa naftowa i gaz ziemny</t>
  </si>
  <si>
    <t>Rudy metali, produkty górnictwa i kopalnictwa</t>
  </si>
  <si>
    <t xml:space="preserve"> </t>
  </si>
  <si>
    <t>Koks, brykiety, produkty rafinacji ropy naftowej</t>
  </si>
  <si>
    <t>Chemikalia, produkty chemiczne</t>
  </si>
  <si>
    <t>Metale, wyroby metalowe gotowe</t>
  </si>
  <si>
    <t>Pozostałe grupy wg klasyfikacji NST</t>
  </si>
  <si>
    <t>Praca przewozowa w grupach towarowych (mld ton-km)</t>
  </si>
  <si>
    <t>żródło UTK</t>
  </si>
  <si>
    <t>Ogółem  (mln ton)</t>
  </si>
  <si>
    <t xml:space="preserve">ogółem </t>
  </si>
  <si>
    <t>I-II kw. 2020</t>
  </si>
  <si>
    <t>I-III kw. 2020</t>
  </si>
  <si>
    <t xml:space="preserve">
Udział wg masy wybranych grup towarowych narastająco 
w 2020 r.  </t>
  </si>
  <si>
    <t xml:space="preserve">Udział wg pracy przewozowej wybranych grup towarowych narastająco 
w 2020 r. 
</t>
  </si>
  <si>
    <t>Średnia odległość przewozu dla grup towarowych</t>
  </si>
  <si>
    <t xml:space="preserve">Średnia odległość przewozu 1 tony w danej grupie towarowej 
</t>
  </si>
  <si>
    <t>I kwartał</t>
  </si>
  <si>
    <t>II kwartał</t>
  </si>
  <si>
    <t>III kwartał</t>
  </si>
  <si>
    <t>IV kwartał</t>
  </si>
  <si>
    <t>Węgiel kamienny,
 brunatny, ropa naftowa
 i gaz ziemny</t>
  </si>
  <si>
    <t>Rudy metali, 
produkty górnictwa
 i kopalnictwa</t>
  </si>
  <si>
    <t>Koks, brykiety,
 produkty rafinacji
 ropy naftowej</t>
  </si>
  <si>
    <t>Chemikalia,
 produkty chemiczne</t>
  </si>
  <si>
    <t>Metale,
 wyroby metalowe gotowe</t>
  </si>
  <si>
    <t>Pozostałe grupy wg 
klasyfikacji NST</t>
  </si>
  <si>
    <t>źródło: UTK</t>
  </si>
  <si>
    <t>rok 2020</t>
  </si>
  <si>
    <t>grupy towarowe</t>
  </si>
  <si>
    <t>masa
 [tys. ton]</t>
  </si>
  <si>
    <t>II kw.2019</t>
  </si>
  <si>
    <t>III kw.2019</t>
  </si>
  <si>
    <t>IV kw.2019</t>
  </si>
  <si>
    <t>ogółem</t>
  </si>
  <si>
    <t>produkty rolnictwa, łowiectwa, leśnictwa, rybactwa i rybołóstwa</t>
  </si>
  <si>
    <t>w tym zboża</t>
  </si>
  <si>
    <t>węgiel kamienny, brunatny, ropa naftowa i gaz ziemny</t>
  </si>
  <si>
    <t>w tym węgiel kamienny</t>
  </si>
  <si>
    <t>rudy metali i pozostałe produkty górnictwa i kopalnictwa</t>
  </si>
  <si>
    <t>w tym rudy żelaza</t>
  </si>
  <si>
    <t>w tym kruszywo, piasek, żwir, gliny</t>
  </si>
  <si>
    <t>produkty spożywcze, napoje i wyroby tytoniowe</t>
  </si>
  <si>
    <t>wyroby włókiennicze i odzież, skóry i produkty skórzane</t>
  </si>
  <si>
    <t>drewno wyroby z drewna i korka,słomy, papier i wyroby z papieru, wyroby poligraficzne oraz nagrania</t>
  </si>
  <si>
    <t>koks, brykiety, produkty rafinacji ropy naftowej, gazy wytwarzane metodami przemysłowymi</t>
  </si>
  <si>
    <t>w tym produkty rafinacji ropy naftowej</t>
  </si>
  <si>
    <t>chemikalia, produkty chemiczne, włókna sztuczne, wyroby z gumy i tworzyw sztucznych, paliwo jądrowe*</t>
  </si>
  <si>
    <t>wyroby z pozostałych surowców niemetalicznych</t>
  </si>
  <si>
    <t>w tym cement, wapno, gips</t>
  </si>
  <si>
    <t>w tym pozostałe materiały budowlane</t>
  </si>
  <si>
    <t>metale, wyroby metalowe gotowe (z wyłączeniem maszyn i urządzeń)</t>
  </si>
  <si>
    <t>maszyny, urządzenia, sprzęt elektryczny i elektroniczny</t>
  </si>
  <si>
    <t>sprzęt transportowy</t>
  </si>
  <si>
    <t>meble, pozostałe wyroby gotowe</t>
  </si>
  <si>
    <t>surowce wtórne, odpady komunalne</t>
  </si>
  <si>
    <t>przesyłki listowe oraz paczki i przesyłki kurierskie</t>
  </si>
  <si>
    <t>puste opakowania</t>
  </si>
  <si>
    <t>ładunki przewożone w trakcie przeprowadzki, pozostałe ładunki niebędące przedmiotem handlu</t>
  </si>
  <si>
    <t>towary mieszane, bez spożywczych</t>
  </si>
  <si>
    <t>towary nieidentyfikowalne</t>
  </si>
  <si>
    <t>pozostałe towary</t>
  </si>
  <si>
    <t>praca przewozowa
  [mln ton-km]</t>
  </si>
  <si>
    <t>II kw.2020</t>
  </si>
  <si>
    <t>III kw.2020</t>
  </si>
  <si>
    <t>IV kw.2020</t>
  </si>
  <si>
    <t>I kwartał dynamika 2020/2019</t>
  </si>
  <si>
    <t>II kwartał dynamika 2020/2019</t>
  </si>
  <si>
    <t>Praca przewozowa przewiezionych ładunków wg grup  I-II kwartał 2020-2019
 [mln ton-km]</t>
  </si>
  <si>
    <t>III kwartał dynamika 2020/2019</t>
  </si>
  <si>
    <t xml:space="preserve">masa </t>
  </si>
  <si>
    <t>praca przewozowa</t>
  </si>
  <si>
    <t>Węgiel kamienny, brunatny, 
ropa naftowa i gaz ziemny</t>
  </si>
  <si>
    <t>Masa przewiezionych ładunków  wg grup I-III kwartał 2020-2019
[tys. ton]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</si>
</sst>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%"/>
    <numFmt numFmtId="166" formatCode="0.0"/>
    <numFmt numFmtId="167" formatCode="#,##0.0"/>
    <numFmt numFmtId="168" formatCode="#,##0.000"/>
    <numFmt numFmtId="169" formatCode="0.000%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0"/>
      <name val="Lato"/>
      <family val="2"/>
      <charset val="238"/>
    </font>
    <font>
      <b/>
      <sz val="11"/>
      <color theme="0"/>
      <name val="Lato"/>
      <family val="2"/>
      <charset val="238"/>
    </font>
    <font>
      <b/>
      <sz val="8"/>
      <name val="Lato"/>
      <family val="2"/>
      <charset val="238"/>
    </font>
    <font>
      <b/>
      <sz val="7"/>
      <color theme="0"/>
      <name val="Lato"/>
      <family val="2"/>
      <charset val="238"/>
    </font>
    <font>
      <sz val="7"/>
      <color theme="0"/>
      <name val="Lato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Lat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Lato"/>
      <family val="2"/>
      <charset val="238"/>
    </font>
    <font>
      <b/>
      <sz val="12"/>
      <color theme="1"/>
      <name val="Lato"/>
      <family val="2"/>
      <charset val="238"/>
    </font>
    <font>
      <i/>
      <sz val="12"/>
      <color theme="1"/>
      <name val="Lato"/>
      <family val="2"/>
      <charset val="238"/>
    </font>
    <font>
      <b/>
      <sz val="18"/>
      <color theme="0"/>
      <name val="Lato"/>
      <family val="2"/>
      <charset val="238"/>
    </font>
    <font>
      <b/>
      <sz val="14"/>
      <color theme="1"/>
      <name val="Lato"/>
      <family val="2"/>
      <charset val="238"/>
    </font>
    <font>
      <b/>
      <sz val="16"/>
      <color theme="0"/>
      <name val="Lato"/>
      <family val="2"/>
      <charset val="238"/>
    </font>
    <font>
      <b/>
      <sz val="12"/>
      <color theme="0"/>
      <name val="Lato"/>
      <family val="2"/>
      <charset val="238"/>
    </font>
    <font>
      <b/>
      <sz val="8"/>
      <name val="Arial CE"/>
      <charset val="238"/>
    </font>
    <font>
      <i/>
      <sz val="11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sz val="8"/>
      <name val="Lato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042B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25" fillId="0" borderId="0"/>
  </cellStyleXfs>
  <cellXfs count="131">
    <xf numFmtId="0" fontId="0" fillId="0" borderId="0" xfId="0"/>
    <xf numFmtId="0" fontId="0" fillId="0" borderId="1" xfId="0" applyBorder="1"/>
    <xf numFmtId="0" fontId="0" fillId="0" borderId="2" xfId="0" applyBorder="1"/>
    <xf numFmtId="0" fontId="5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center"/>
    </xf>
    <xf numFmtId="2" fontId="7" fillId="3" borderId="5" xfId="2" applyNumberFormat="1" applyFont="1" applyFill="1" applyBorder="1" applyAlignment="1">
      <alignment horizontal="center" vertical="center"/>
    </xf>
    <xf numFmtId="164" fontId="7" fillId="3" borderId="6" xfId="2" applyNumberFormat="1" applyFont="1" applyFill="1" applyBorder="1" applyAlignment="1">
      <alignment horizontal="center" vertical="center"/>
    </xf>
    <xf numFmtId="10" fontId="7" fillId="2" borderId="6" xfId="2" applyNumberFormat="1" applyFont="1" applyFill="1" applyBorder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  <xf numFmtId="10" fontId="7" fillId="3" borderId="6" xfId="2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1" xfId="1" applyNumberFormat="1" applyFont="1" applyBorder="1"/>
    <xf numFmtId="165" fontId="0" fillId="0" borderId="1" xfId="1" applyNumberFormat="1" applyFont="1" applyBorder="1"/>
    <xf numFmtId="0" fontId="8" fillId="2" borderId="3" xfId="0" applyFont="1" applyFill="1" applyBorder="1" applyAlignment="1">
      <alignment horizontal="left" vertical="center" wrapText="1"/>
    </xf>
    <xf numFmtId="166" fontId="7" fillId="3" borderId="5" xfId="2" applyNumberFormat="1" applyFont="1" applyFill="1" applyBorder="1" applyAlignment="1">
      <alignment horizontal="center" vertical="center"/>
    </xf>
    <xf numFmtId="2" fontId="7" fillId="3" borderId="6" xfId="2" applyNumberFormat="1" applyFont="1" applyFill="1" applyBorder="1" applyAlignment="1">
      <alignment horizontal="center" vertical="center"/>
    </xf>
    <xf numFmtId="9" fontId="0" fillId="0" borderId="1" xfId="1" applyFont="1" applyBorder="1"/>
    <xf numFmtId="0" fontId="9" fillId="2" borderId="3" xfId="3" applyFont="1" applyFill="1" applyBorder="1" applyAlignment="1" applyProtection="1">
      <alignment horizontal="left" vertical="center" wrapText="1"/>
      <protection locked="0"/>
    </xf>
    <xf numFmtId="2" fontId="7" fillId="3" borderId="7" xfId="2" applyNumberFormat="1" applyFont="1" applyFill="1" applyBorder="1" applyAlignment="1">
      <alignment horizontal="center" vertical="center"/>
    </xf>
    <xf numFmtId="10" fontId="0" fillId="0" borderId="6" xfId="1" applyNumberFormat="1" applyFont="1" applyBorder="1"/>
    <xf numFmtId="0" fontId="0" fillId="0" borderId="6" xfId="0" applyBorder="1"/>
    <xf numFmtId="0" fontId="0" fillId="0" borderId="8" xfId="0" applyBorder="1"/>
    <xf numFmtId="10" fontId="0" fillId="0" borderId="1" xfId="1" applyNumberFormat="1" applyFont="1" applyBorder="1"/>
    <xf numFmtId="0" fontId="0" fillId="0" borderId="10" xfId="0" applyBorder="1"/>
    <xf numFmtId="0" fontId="5" fillId="2" borderId="3" xfId="2" applyFont="1" applyFill="1" applyBorder="1" applyAlignment="1">
      <alignment horizontal="center" vertical="center"/>
    </xf>
    <xf numFmtId="9" fontId="7" fillId="3" borderId="6" xfId="2" applyNumberFormat="1" applyFont="1" applyFill="1" applyBorder="1" applyAlignment="1">
      <alignment horizontal="center" vertical="center"/>
    </xf>
    <xf numFmtId="2" fontId="0" fillId="0" borderId="1" xfId="1" applyNumberFormat="1" applyFont="1" applyBorder="1"/>
    <xf numFmtId="0" fontId="8" fillId="2" borderId="3" xfId="0" applyFont="1" applyFill="1" applyBorder="1" applyAlignment="1">
      <alignment horizontal="center" vertical="center" wrapText="1"/>
    </xf>
    <xf numFmtId="2" fontId="7" fillId="3" borderId="1" xfId="2" applyNumberFormat="1" applyFont="1" applyFill="1" applyBorder="1" applyAlignment="1">
      <alignment horizontal="center" vertical="center"/>
    </xf>
    <xf numFmtId="0" fontId="9" fillId="2" borderId="3" xfId="3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12" xfId="0" applyBorder="1"/>
    <xf numFmtId="0" fontId="10" fillId="0" borderId="1" xfId="0" applyFont="1" applyBorder="1"/>
    <xf numFmtId="0" fontId="11" fillId="0" borderId="1" xfId="0" applyFont="1" applyBorder="1"/>
    <xf numFmtId="0" fontId="0" fillId="0" borderId="13" xfId="0" applyBorder="1"/>
    <xf numFmtId="2" fontId="13" fillId="4" borderId="1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0" fontId="0" fillId="0" borderId="1" xfId="0" applyNumberFormat="1" applyBorder="1"/>
    <xf numFmtId="165" fontId="0" fillId="0" borderId="1" xfId="0" applyNumberFormat="1" applyBorder="1"/>
    <xf numFmtId="0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1" fillId="0" borderId="0" xfId="0" applyFont="1"/>
    <xf numFmtId="0" fontId="0" fillId="0" borderId="7" xfId="0" applyBorder="1"/>
    <xf numFmtId="0" fontId="18" fillId="2" borderId="14" xfId="3" applyFont="1" applyFill="1" applyBorder="1" applyAlignment="1" applyProtection="1">
      <alignment horizontal="center" vertical="center" wrapText="1"/>
      <protection locked="0"/>
    </xf>
    <xf numFmtId="0" fontId="19" fillId="2" borderId="14" xfId="3" applyFont="1" applyFill="1" applyBorder="1" applyAlignment="1" applyProtection="1">
      <alignment horizontal="center" vertical="center" wrapText="1"/>
      <protection locked="0"/>
    </xf>
    <xf numFmtId="0" fontId="19" fillId="2" borderId="19" xfId="3" applyFont="1" applyFill="1" applyBorder="1" applyAlignment="1" applyProtection="1">
      <alignment horizontal="center" vertical="center" wrapText="1"/>
      <protection locked="0"/>
    </xf>
    <xf numFmtId="2" fontId="19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8" fillId="2" borderId="14" xfId="3" applyFont="1" applyFill="1" applyBorder="1" applyAlignment="1" applyProtection="1">
      <alignment horizontal="left" vertical="center" wrapText="1"/>
      <protection locked="0"/>
    </xf>
    <xf numFmtId="167" fontId="20" fillId="3" borderId="14" xfId="2" applyNumberFormat="1" applyFont="1" applyFill="1" applyBorder="1" applyAlignment="1">
      <alignment horizontal="center" vertical="center"/>
    </xf>
    <xf numFmtId="0" fontId="0" fillId="0" borderId="5" xfId="0" applyBorder="1"/>
    <xf numFmtId="166" fontId="0" fillId="0" borderId="1" xfId="0" applyNumberFormat="1" applyBorder="1"/>
    <xf numFmtId="0" fontId="0" fillId="0" borderId="0" xfId="0" applyAlignment="1"/>
    <xf numFmtId="0" fontId="0" fillId="0" borderId="0" xfId="0" applyBorder="1" applyAlignment="1"/>
    <xf numFmtId="0" fontId="21" fillId="0" borderId="7" xfId="0" applyFont="1" applyBorder="1"/>
    <xf numFmtId="0" fontId="22" fillId="0" borderId="1" xfId="0" applyFont="1" applyBorder="1"/>
    <xf numFmtId="166" fontId="22" fillId="0" borderId="1" xfId="0" applyNumberFormat="1" applyFont="1" applyBorder="1"/>
    <xf numFmtId="0" fontId="22" fillId="0" borderId="0" xfId="0" applyFont="1"/>
    <xf numFmtId="166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68" fontId="7" fillId="3" borderId="1" xfId="2" applyNumberFormat="1" applyFont="1" applyFill="1" applyBorder="1" applyAlignment="1">
      <alignment horizontal="right" vertical="center"/>
    </xf>
    <xf numFmtId="4" fontId="7" fillId="3" borderId="1" xfId="2" applyNumberFormat="1" applyFont="1" applyFill="1" applyBorder="1" applyAlignment="1">
      <alignment horizontal="right" vertical="center"/>
    </xf>
    <xf numFmtId="10" fontId="7" fillId="3" borderId="1" xfId="2" applyNumberFormat="1" applyFont="1" applyFill="1" applyBorder="1" applyAlignment="1">
      <alignment horizontal="right" vertical="center"/>
    </xf>
    <xf numFmtId="0" fontId="9" fillId="2" borderId="1" xfId="3" applyFont="1" applyFill="1" applyBorder="1" applyAlignment="1" applyProtection="1">
      <alignment horizontal="left" vertical="center" wrapText="1"/>
      <protection locked="0"/>
    </xf>
    <xf numFmtId="4" fontId="24" fillId="3" borderId="1" xfId="2" applyNumberFormat="1" applyFont="1" applyFill="1" applyBorder="1" applyAlignment="1">
      <alignment horizontal="right" vertical="center"/>
    </xf>
    <xf numFmtId="2" fontId="24" fillId="3" borderId="1" xfId="1" applyNumberFormat="1" applyFont="1" applyFill="1" applyBorder="1" applyAlignment="1">
      <alignment horizontal="right" vertical="center"/>
    </xf>
    <xf numFmtId="4" fontId="24" fillId="3" borderId="1" xfId="1" applyNumberFormat="1" applyFont="1" applyFill="1" applyBorder="1" applyAlignment="1">
      <alignment horizontal="right" vertical="center"/>
    </xf>
    <xf numFmtId="10" fontId="24" fillId="3" borderId="1" xfId="2" applyNumberFormat="1" applyFont="1" applyFill="1" applyBorder="1" applyAlignment="1">
      <alignment horizontal="right" vertical="center"/>
    </xf>
    <xf numFmtId="165" fontId="22" fillId="0" borderId="0" xfId="1" applyNumberFormat="1" applyFont="1"/>
    <xf numFmtId="9" fontId="22" fillId="0" borderId="0" xfId="1" applyFont="1"/>
    <xf numFmtId="9" fontId="22" fillId="0" borderId="1" xfId="1" applyNumberFormat="1" applyFont="1" applyBorder="1"/>
    <xf numFmtId="10" fontId="22" fillId="0" borderId="1" xfId="1" applyNumberFormat="1" applyFont="1" applyBorder="1"/>
    <xf numFmtId="4" fontId="0" fillId="0" borderId="0" xfId="0" applyNumberFormat="1"/>
    <xf numFmtId="164" fontId="7" fillId="3" borderId="1" xfId="2" applyNumberFormat="1" applyFont="1" applyFill="1" applyBorder="1" applyAlignment="1">
      <alignment horizontal="right" vertical="center"/>
    </xf>
    <xf numFmtId="2" fontId="7" fillId="3" borderId="1" xfId="2" applyNumberFormat="1" applyFont="1" applyFill="1" applyBorder="1" applyAlignment="1">
      <alignment horizontal="right" vertical="center"/>
    </xf>
    <xf numFmtId="2" fontId="24" fillId="3" borderId="1" xfId="2" applyNumberFormat="1" applyFont="1" applyFill="1" applyBorder="1" applyAlignment="1">
      <alignment horizontal="right" vertical="center"/>
    </xf>
    <xf numFmtId="165" fontId="24" fillId="3" borderId="1" xfId="2" applyNumberFormat="1" applyFont="1" applyFill="1" applyBorder="1" applyAlignment="1">
      <alignment horizontal="right" vertical="center"/>
    </xf>
    <xf numFmtId="169" fontId="22" fillId="0" borderId="1" xfId="1" applyNumberFormat="1" applyFont="1" applyBorder="1"/>
    <xf numFmtId="166" fontId="22" fillId="0" borderId="0" xfId="0" applyNumberFormat="1" applyFont="1"/>
    <xf numFmtId="2" fontId="22" fillId="0" borderId="0" xfId="0" applyNumberFormat="1" applyFont="1"/>
    <xf numFmtId="166" fontId="7" fillId="3" borderId="7" xfId="2" applyNumberFormat="1" applyFont="1" applyFill="1" applyBorder="1" applyAlignment="1">
      <alignment horizontal="center" vertical="center"/>
    </xf>
    <xf numFmtId="165" fontId="7" fillId="3" borderId="6" xfId="2" applyNumberFormat="1" applyFont="1" applyFill="1" applyBorder="1" applyAlignment="1">
      <alignment horizontal="center" vertical="center"/>
    </xf>
    <xf numFmtId="10" fontId="22" fillId="0" borderId="0" xfId="1" applyNumberFormat="1" applyFont="1"/>
    <xf numFmtId="2" fontId="7" fillId="3" borderId="5" xfId="1" applyNumberFormat="1" applyFont="1" applyFill="1" applyBorder="1" applyAlignment="1">
      <alignment horizontal="center" vertical="center"/>
    </xf>
    <xf numFmtId="168" fontId="22" fillId="0" borderId="0" xfId="0" applyNumberFormat="1" applyFont="1"/>
    <xf numFmtId="165" fontId="7" fillId="3" borderId="5" xfId="1" applyNumberFormat="1" applyFont="1" applyFill="1" applyBorder="1" applyAlignment="1">
      <alignment horizontal="center" vertical="center"/>
    </xf>
    <xf numFmtId="2" fontId="0" fillId="0" borderId="6" xfId="0" applyNumberFormat="1" applyBorder="1"/>
    <xf numFmtId="165" fontId="0" fillId="0" borderId="6" xfId="1" applyNumberFormat="1" applyFont="1" applyBorder="1"/>
    <xf numFmtId="10" fontId="0" fillId="0" borderId="6" xfId="0" applyNumberFormat="1" applyBorder="1"/>
    <xf numFmtId="1" fontId="20" fillId="3" borderId="14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/>
    </xf>
    <xf numFmtId="2" fontId="13" fillId="4" borderId="1" xfId="2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5" fontId="13" fillId="4" borderId="1" xfId="1" applyNumberFormat="1" applyFont="1" applyFill="1" applyBorder="1" applyAlignment="1">
      <alignment horizontal="center" vertical="center"/>
    </xf>
    <xf numFmtId="10" fontId="13" fillId="4" borderId="1" xfId="1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 applyProtection="1">
      <alignment horizontal="left" vertical="center" wrapText="1"/>
      <protection locked="0"/>
    </xf>
    <xf numFmtId="0" fontId="16" fillId="2" borderId="16" xfId="3" applyFont="1" applyFill="1" applyBorder="1" applyAlignment="1" applyProtection="1">
      <alignment horizontal="center" vertical="center" wrapText="1"/>
      <protection locked="0"/>
    </xf>
    <xf numFmtId="0" fontId="16" fillId="2" borderId="0" xfId="3" applyFont="1" applyFill="1" applyBorder="1" applyAlignment="1" applyProtection="1">
      <alignment horizontal="center" vertical="center" wrapText="1"/>
      <protection locked="0"/>
    </xf>
    <xf numFmtId="0" fontId="16" fillId="2" borderId="17" xfId="3" applyFont="1" applyFill="1" applyBorder="1" applyAlignment="1" applyProtection="1">
      <alignment horizontal="center" vertical="center" wrapText="1"/>
      <protection locked="0"/>
    </xf>
    <xf numFmtId="0" fontId="16" fillId="2" borderId="18" xfId="3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5" fillId="2" borderId="1" xfId="2" applyFont="1" applyFill="1" applyBorder="1" applyAlignment="1">
      <alignment horizontal="center" vertical="center" wrapText="1"/>
    </xf>
    <xf numFmtId="166" fontId="18" fillId="2" borderId="2" xfId="2" applyNumberFormat="1" applyFont="1" applyFill="1" applyBorder="1" applyAlignment="1">
      <alignment horizontal="center" vertical="center" wrapText="1"/>
    </xf>
    <xf numFmtId="166" fontId="18" fillId="2" borderId="15" xfId="2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166" fontId="7" fillId="3" borderId="1" xfId="2" applyNumberFormat="1" applyFont="1" applyFill="1" applyBorder="1" applyAlignment="1">
      <alignment horizontal="center" vertical="center"/>
    </xf>
  </cellXfs>
  <cellStyles count="5">
    <cellStyle name="Normalny" xfId="0" builtinId="0"/>
    <cellStyle name="Normalny 2" xfId="4"/>
    <cellStyle name="Normalny_Formularze v2007" xfId="3"/>
    <cellStyle name="Normalny_styczeń_04Spraw_ZPiS" xfId="2"/>
    <cellStyle name="Procentowy" xfId="1" builtinId="5"/>
  </cellStyles>
  <dxfs count="3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42B60"/>
      <color rgb="FF066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latin typeface="Lato" panose="020F0502020204030203" pitchFamily="34" charset="-18"/>
              </a:defRPr>
            </a:pPr>
            <a:r>
              <a:rPr lang="en-US" sz="1800" b="1" i="0" baseline="0">
                <a:effectLst/>
                <a:latin typeface="Lato" panose="020F0502020204030203" pitchFamily="34" charset="-18"/>
              </a:rPr>
              <a:t>Udział w</a:t>
            </a:r>
            <a:r>
              <a:rPr lang="pl-PL" sz="1800" b="1" i="0" baseline="0">
                <a:effectLst/>
                <a:latin typeface="Lato" panose="020F0502020204030203" pitchFamily="34" charset="-18"/>
              </a:rPr>
              <a:t>g masy</a:t>
            </a:r>
          </a:p>
          <a:p>
            <a:pPr>
              <a:defRPr>
                <a:latin typeface="Lato" panose="020F0502020204030203" pitchFamily="34" charset="-18"/>
              </a:defRPr>
            </a:pPr>
            <a:r>
              <a:rPr lang="pl-PL" sz="1800" b="1" i="0" baseline="0">
                <a:effectLst/>
                <a:latin typeface="Lato" panose="020F0502020204030203" pitchFamily="34" charset="-18"/>
              </a:rPr>
              <a:t>wybranych grup towarowych I-III</a:t>
            </a:r>
          </a:p>
          <a:p>
            <a:pPr>
              <a:defRPr>
                <a:latin typeface="Lato" panose="020F0502020204030203" pitchFamily="34" charset="-18"/>
              </a:defRPr>
            </a:pPr>
            <a:r>
              <a:rPr lang="pl-PL" sz="1800" b="1" i="0" baseline="0">
                <a:effectLst/>
                <a:latin typeface="Lato" panose="020F0502020204030203" pitchFamily="34" charset="-18"/>
              </a:rPr>
              <a:t> kwartał 2020 r.</a:t>
            </a:r>
            <a:endParaRPr lang="pl-PL">
              <a:effectLst/>
              <a:latin typeface="Lato" panose="020F0502020204030203" pitchFamily="34" charset="-18"/>
            </a:endParaRPr>
          </a:p>
        </c:rich>
      </c:tx>
      <c:layout>
        <c:manualLayout>
          <c:xMode val="edge"/>
          <c:yMode val="edge"/>
          <c:x val="0.28701309786753143"/>
          <c:y val="3.8057613505466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7010673557293718"/>
          <c:y val="0.21911078099975767"/>
          <c:w val="0.67826501348689028"/>
          <c:h val="0.71874283624223601"/>
        </c:manualLayout>
      </c:layout>
      <c:pieChart>
        <c:varyColors val="1"/>
        <c:ser>
          <c:idx val="0"/>
          <c:order val="0"/>
          <c:spPr>
            <a:solidFill>
              <a:srgbClr val="042B60"/>
            </a:solidFill>
          </c:spPr>
          <c:explosion val="6"/>
          <c:dLbls>
            <c:dLbl>
              <c:idx val="0"/>
              <c:layout>
                <c:manualLayout>
                  <c:x val="-0.12855730709370841"/>
                  <c:y val="0.1021241846789316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9D-42A7-B299-A335CDE10CF4}"/>
                </c:ext>
              </c:extLst>
            </c:dLbl>
            <c:dLbl>
              <c:idx val="1"/>
              <c:layout>
                <c:manualLayout>
                  <c:x val="-2.6455203301128629E-2"/>
                  <c:y val="-0.119599686271743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9D-42A7-B299-A335CDE10CF4}"/>
                </c:ext>
              </c:extLst>
            </c:dLbl>
            <c:dLbl>
              <c:idx val="2"/>
              <c:layout>
                <c:manualLayout>
                  <c:x val="-2.935921362187013E-2"/>
                  <c:y val="-1.15476688545029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9D-42A7-B299-A335CDE10CF4}"/>
                </c:ext>
              </c:extLst>
            </c:dLbl>
            <c:dLbl>
              <c:idx val="3"/>
              <c:layout>
                <c:manualLayout>
                  <c:x val="2.5860257644189704E-3"/>
                  <c:y val="3.06074005163824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9D-42A7-B299-A335CDE10CF4}"/>
                </c:ext>
              </c:extLst>
            </c:dLbl>
            <c:dLbl>
              <c:idx val="4"/>
              <c:layout>
                <c:manualLayout>
                  <c:x val="-1.0397933149640198E-2"/>
                  <c:y val="-1.88077916846895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9D-42A7-B299-A335CDE10CF4}"/>
                </c:ext>
              </c:extLst>
            </c:dLbl>
            <c:dLbl>
              <c:idx val="5"/>
              <c:layout>
                <c:manualLayout>
                  <c:x val="0.15743908650122837"/>
                  <c:y val="0.105441446866095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9D-42A7-B299-A335CDE10C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Udziały!$A$6:$A$11</c:f>
              <c:strCache>
                <c:ptCount val="6"/>
                <c:pt idx="0">
                  <c:v>Węgiel kamienny, brunatny, ropa naftowa i gaz ziemny</c:v>
                </c:pt>
                <c:pt idx="1">
                  <c:v>Rudy metali, produkty górnictwa i kopalnictwa</c:v>
                </c:pt>
                <c:pt idx="2">
                  <c:v>Koks, brykiety, produkty rafinacji ropy naftowej</c:v>
                </c:pt>
                <c:pt idx="3">
                  <c:v>Chemikalia, produkty chemiczne</c:v>
                </c:pt>
                <c:pt idx="4">
                  <c:v>Metale, wyroby metalowe gotowe</c:v>
                </c:pt>
                <c:pt idx="5">
                  <c:v>Pozostałe grupy wg klasyfikacji NST</c:v>
                </c:pt>
              </c:strCache>
            </c:strRef>
          </c:cat>
          <c:val>
            <c:numRef>
              <c:f>Udziały!$D$6:$D$11</c:f>
              <c:numCache>
                <c:formatCode>0.00%</c:formatCode>
                <c:ptCount val="6"/>
                <c:pt idx="0">
                  <c:v>0.3661596827767134</c:v>
                </c:pt>
                <c:pt idx="1">
                  <c:v>0.2596953308331848</c:v>
                </c:pt>
                <c:pt idx="2">
                  <c:v>0.11841465011738844</c:v>
                </c:pt>
                <c:pt idx="3">
                  <c:v>4.7060038590010074E-2</c:v>
                </c:pt>
                <c:pt idx="4">
                  <c:v>4.1996108204035126E-2</c:v>
                </c:pt>
                <c:pt idx="5">
                  <c:v>0.16667418947866808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1F-4569-BBAF-D15FA08EC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latin typeface="Lato" panose="020F0502020204030203" pitchFamily="34" charset="-18"/>
              </a:defRPr>
            </a:pPr>
            <a:r>
              <a:rPr lang="en-US" sz="1800" b="1" i="0" baseline="0">
                <a:effectLst/>
              </a:rPr>
              <a:t>Udział w</a:t>
            </a:r>
            <a:r>
              <a:rPr lang="pl-PL" sz="1800" b="1" i="0" baseline="0">
                <a:effectLst/>
              </a:rPr>
              <a:t>g pracy przewozowej</a:t>
            </a:r>
            <a:endParaRPr lang="pl-PL">
              <a:effectLst/>
            </a:endParaRPr>
          </a:p>
          <a:p>
            <a:pPr>
              <a:defRPr>
                <a:latin typeface="Lato" panose="020F0502020204030203" pitchFamily="34" charset="-18"/>
              </a:defRPr>
            </a:pPr>
            <a:r>
              <a:rPr lang="pl-PL" sz="1800" b="1" i="0" baseline="0">
                <a:effectLst/>
              </a:rPr>
              <a:t>wybranych grup towarowych I-III</a:t>
            </a:r>
          </a:p>
          <a:p>
            <a:pPr>
              <a:defRPr>
                <a:latin typeface="Lato" panose="020F0502020204030203" pitchFamily="34" charset="-18"/>
              </a:defRPr>
            </a:pPr>
            <a:r>
              <a:rPr lang="pl-PL" sz="1800" b="1" i="0" baseline="0">
                <a:effectLst/>
              </a:rPr>
              <a:t> kwartał 2020  r.</a:t>
            </a:r>
            <a:endParaRPr lang="pl-PL" sz="1800" b="1" i="0" baseline="0">
              <a:effectLst/>
              <a:latin typeface="Lato" panose="020F0502020204030203" pitchFamily="34" charset="-18"/>
            </a:endParaRPr>
          </a:p>
        </c:rich>
      </c:tx>
      <c:layout>
        <c:manualLayout>
          <c:xMode val="edge"/>
          <c:yMode val="edge"/>
          <c:x val="0.31553372324653045"/>
          <c:y val="2.02508747434606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405920249294446"/>
          <c:y val="0.19757135920229618"/>
          <c:w val="0.7706401832655273"/>
          <c:h val="0.68433423796109616"/>
        </c:manualLayout>
      </c:layout>
      <c:pieChart>
        <c:varyColors val="1"/>
        <c:ser>
          <c:idx val="0"/>
          <c:order val="0"/>
          <c:tx>
            <c:strRef>
              <c:f>Udziały!$D$18</c:f>
              <c:strCache>
                <c:ptCount val="1"/>
                <c:pt idx="0">
                  <c:v>I-III kw. 2020</c:v>
                </c:pt>
              </c:strCache>
            </c:strRef>
          </c:tx>
          <c:spPr>
            <a:solidFill>
              <a:srgbClr val="042B60"/>
            </a:solidFill>
          </c:spPr>
          <c:explosion val="4"/>
          <c:dLbls>
            <c:dLbl>
              <c:idx val="0"/>
              <c:layout>
                <c:manualLayout>
                  <c:x val="-0.14755826172054001"/>
                  <c:y val="0.210017142159579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E2-42E9-9C9C-35F5E6A243A0}"/>
                </c:ext>
              </c:extLst>
            </c:dLbl>
            <c:dLbl>
              <c:idx val="1"/>
              <c:layout>
                <c:manualLayout>
                  <c:x val="-0.13968254164510027"/>
                  <c:y val="-0.1028729103132454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E2-42E9-9C9C-35F5E6A243A0}"/>
                </c:ext>
              </c:extLst>
            </c:dLbl>
            <c:dLbl>
              <c:idx val="2"/>
              <c:layout>
                <c:manualLayout>
                  <c:x val="0.15746540863687147"/>
                  <c:y val="-0.124426061298577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2-42E9-9C9C-35F5E6A243A0}"/>
                </c:ext>
              </c:extLst>
            </c:dLbl>
            <c:dLbl>
              <c:idx val="3"/>
              <c:layout>
                <c:manualLayout>
                  <c:x val="4.2828579504998899E-3"/>
                  <c:y val="-8.4398938006207595E-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E2-42E9-9C9C-35F5E6A243A0}"/>
                </c:ext>
              </c:extLst>
            </c:dLbl>
            <c:dLbl>
              <c:idx val="4"/>
              <c:layout>
                <c:manualLayout>
                  <c:x val="-6.2394663393468865E-2"/>
                  <c:y val="5.2948864644181961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E2-42E9-9C9C-35F5E6A243A0}"/>
                </c:ext>
              </c:extLst>
            </c:dLbl>
            <c:dLbl>
              <c:idx val="5"/>
              <c:layout>
                <c:manualLayout>
                  <c:x val="0.16939007274591447"/>
                  <c:y val="0.106688772945961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E2-42E9-9C9C-35F5E6A243A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Udziały!$A$20:$A$25</c:f>
              <c:strCache>
                <c:ptCount val="6"/>
                <c:pt idx="0">
                  <c:v>Węgiel kamienny, brunatny, ropa naftowa i gaz ziemny</c:v>
                </c:pt>
                <c:pt idx="1">
                  <c:v>Rudy metali, produkty górnictwa i kopalnictwa</c:v>
                </c:pt>
                <c:pt idx="2">
                  <c:v>Koks, brykiety, produkty rafinacji ropy naftowej</c:v>
                </c:pt>
                <c:pt idx="3">
                  <c:v>Chemikalia, produkty chemiczne</c:v>
                </c:pt>
                <c:pt idx="4">
                  <c:v>Metale, wyroby metalowe gotowe</c:v>
                </c:pt>
                <c:pt idx="5">
                  <c:v>Pozostałe grupy wg klasyfikacji NST</c:v>
                </c:pt>
              </c:strCache>
            </c:strRef>
          </c:cat>
          <c:val>
            <c:numRef>
              <c:f>Udziały!$D$20:$D$25</c:f>
              <c:numCache>
                <c:formatCode>0.0%</c:formatCode>
                <c:ptCount val="6"/>
                <c:pt idx="0">
                  <c:v>0.23901518770874014</c:v>
                </c:pt>
                <c:pt idx="1">
                  <c:v>0.2616867940507131</c:v>
                </c:pt>
                <c:pt idx="2">
                  <c:v>0.18110839184875333</c:v>
                </c:pt>
                <c:pt idx="3">
                  <c:v>6.3484748432321964E-2</c:v>
                </c:pt>
                <c:pt idx="4">
                  <c:v>3.9364114232234786E-2</c:v>
                </c:pt>
                <c:pt idx="5" formatCode="0.00%">
                  <c:v>0.21534076372723671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FA-4389-9C82-37AB191DB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6945880903795"/>
          <c:y val="0.14957861580859849"/>
          <c:w val="0.59227419292830052"/>
          <c:h val="0.757583801890433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Udziały!$B$31:$B$31</c:f>
              <c:strCache>
                <c:ptCount val="1"/>
                <c:pt idx="0">
                  <c:v>masa 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Udziały!$A$32:$A$37</c:f>
              <c:strCache>
                <c:ptCount val="6"/>
                <c:pt idx="0">
                  <c:v>Węgiel kamienny, brunatny, 
ropa naftowa i gaz ziemny</c:v>
                </c:pt>
                <c:pt idx="1">
                  <c:v>Rudy metali, produkty górnictwa i kopalnictwa</c:v>
                </c:pt>
                <c:pt idx="2">
                  <c:v>Koks, brykiety, produkty rafinacji ropy naftowej</c:v>
                </c:pt>
                <c:pt idx="3">
                  <c:v>Chemikalia, produkty chemiczne</c:v>
                </c:pt>
                <c:pt idx="4">
                  <c:v>Metale, wyroby metalowe gotowe</c:v>
                </c:pt>
                <c:pt idx="5">
                  <c:v>Pozostałe grupy wg klasyfikacji NST</c:v>
                </c:pt>
              </c:strCache>
            </c:strRef>
          </c:cat>
          <c:val>
            <c:numRef>
              <c:f>Udziały!$B$32:$B$37</c:f>
              <c:numCache>
                <c:formatCode>0.00%</c:formatCode>
                <c:ptCount val="6"/>
                <c:pt idx="0">
                  <c:v>0.3661596827767134</c:v>
                </c:pt>
                <c:pt idx="1">
                  <c:v>0.2596953308331848</c:v>
                </c:pt>
                <c:pt idx="2">
                  <c:v>0.11841465011738844</c:v>
                </c:pt>
                <c:pt idx="3">
                  <c:v>4.7060038590010074E-2</c:v>
                </c:pt>
                <c:pt idx="4">
                  <c:v>4.1996108204035126E-2</c:v>
                </c:pt>
                <c:pt idx="5">
                  <c:v>0.16667418947866808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1-4418-AB44-0C4A4BC62F26}"/>
            </c:ext>
          </c:extLst>
        </c:ser>
        <c:ser>
          <c:idx val="1"/>
          <c:order val="1"/>
          <c:tx>
            <c:strRef>
              <c:f>Udziały!$C$31:$C$31</c:f>
              <c:strCache>
                <c:ptCount val="1"/>
                <c:pt idx="0">
                  <c:v>praca przewozowa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Udziały!$A$32:$A$37</c:f>
              <c:strCache>
                <c:ptCount val="6"/>
                <c:pt idx="0">
                  <c:v>Węgiel kamienny, brunatny, 
ropa naftowa i gaz ziemny</c:v>
                </c:pt>
                <c:pt idx="1">
                  <c:v>Rudy metali, produkty górnictwa i kopalnictwa</c:v>
                </c:pt>
                <c:pt idx="2">
                  <c:v>Koks, brykiety, produkty rafinacji ropy naftowej</c:v>
                </c:pt>
                <c:pt idx="3">
                  <c:v>Chemikalia, produkty chemiczne</c:v>
                </c:pt>
                <c:pt idx="4">
                  <c:v>Metale, wyroby metalowe gotowe</c:v>
                </c:pt>
                <c:pt idx="5">
                  <c:v>Pozostałe grupy wg klasyfikacji NST</c:v>
                </c:pt>
              </c:strCache>
            </c:strRef>
          </c:cat>
          <c:val>
            <c:numRef>
              <c:f>Udziały!$C$32:$C$37</c:f>
              <c:numCache>
                <c:formatCode>0.0%</c:formatCode>
                <c:ptCount val="6"/>
                <c:pt idx="0">
                  <c:v>0.23901518770874014</c:v>
                </c:pt>
                <c:pt idx="1">
                  <c:v>0.2616867940507131</c:v>
                </c:pt>
                <c:pt idx="2">
                  <c:v>0.18110839184875333</c:v>
                </c:pt>
                <c:pt idx="3">
                  <c:v>6.3484748432321964E-2</c:v>
                </c:pt>
                <c:pt idx="4">
                  <c:v>3.9364114232234786E-2</c:v>
                </c:pt>
                <c:pt idx="5" formatCode="0.00%">
                  <c:v>0.21534076372723671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71-4418-AB44-0C4A4BC62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96812576"/>
        <c:axId val="496816184"/>
      </c:barChart>
      <c:catAx>
        <c:axId val="496812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96816184"/>
        <c:crosses val="autoZero"/>
        <c:auto val="1"/>
        <c:lblAlgn val="ctr"/>
        <c:lblOffset val="100"/>
        <c:noMultiLvlLbl val="0"/>
      </c:catAx>
      <c:valAx>
        <c:axId val="496816184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68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161691890355327"/>
          <c:y val="0.54177592602291436"/>
          <c:w val="0.27061530814805262"/>
          <c:h val="4.8134270170067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ysClr val="windowText" lastClr="000000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624223481871487"/>
          <c:y val="5.8403262584975871E-2"/>
          <c:w val="0.5410027165176724"/>
          <c:h val="0.87895409299134519"/>
        </c:manualLayout>
      </c:layout>
      <c:barChart>
        <c:barDir val="bar"/>
        <c:grouping val="clustered"/>
        <c:varyColors val="1"/>
        <c:ser>
          <c:idx val="2"/>
          <c:order val="0"/>
          <c:tx>
            <c:strRef>
              <c:f>'Średnia odległość przewozu'!$E$4</c:f>
              <c:strCache>
                <c:ptCount val="1"/>
                <c:pt idx="0">
                  <c:v>III kwartał</c:v>
                </c:pt>
              </c:strCache>
            </c:strRef>
          </c:tx>
          <c:spPr>
            <a:solidFill>
              <a:srgbClr val="042B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'Średnia odległość przewozu'!$B$6:$B$11</c:f>
              <c:strCache>
                <c:ptCount val="6"/>
                <c:pt idx="0">
                  <c:v>Węgiel kamienny,
 brunatny, ropa naftowa
 i gaz ziemny</c:v>
                </c:pt>
                <c:pt idx="1">
                  <c:v>Rudy metali, 
produkty górnictwa
 i kopalnictwa</c:v>
                </c:pt>
                <c:pt idx="2">
                  <c:v>Koks, brykiety,
 produkty rafinacji
 ropy naftowej</c:v>
                </c:pt>
                <c:pt idx="3">
                  <c:v>Chemikalia,
 produkty chemiczne</c:v>
                </c:pt>
                <c:pt idx="4">
                  <c:v>Metale,
 wyroby metalowe gotowe</c:v>
                </c:pt>
                <c:pt idx="5">
                  <c:v>Pozostałe grupy wg 
klasyfikacji NST</c:v>
                </c:pt>
              </c:strCache>
            </c:strRef>
          </c:cat>
          <c:val>
            <c:numRef>
              <c:f>'Średnia odległość przewozu'!$E$6:$E$11</c:f>
              <c:numCache>
                <c:formatCode>0</c:formatCode>
                <c:ptCount val="6"/>
                <c:pt idx="0">
                  <c:v>148.93666249205182</c:v>
                </c:pt>
                <c:pt idx="1">
                  <c:v>243.19178853824985</c:v>
                </c:pt>
                <c:pt idx="2">
                  <c:v>361.71331519930186</c:v>
                </c:pt>
                <c:pt idx="3">
                  <c:v>308.99735725389257</c:v>
                </c:pt>
                <c:pt idx="4">
                  <c:v>221.55553474178251</c:v>
                </c:pt>
                <c:pt idx="5">
                  <c:v>304.69246209637129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52-454C-8485-64643E35F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478528"/>
        <c:axId val="355484416"/>
      </c:barChart>
      <c:catAx>
        <c:axId val="355478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Lato" panose="020F0502020204030203" pitchFamily="34" charset="-18"/>
              </a:defRPr>
            </a:pPr>
            <a:endParaRPr lang="pl-PL"/>
          </a:p>
        </c:txPr>
        <c:crossAx val="355484416"/>
        <c:crosses val="autoZero"/>
        <c:auto val="1"/>
        <c:lblAlgn val="ctr"/>
        <c:lblOffset val="100"/>
        <c:noMultiLvlLbl val="0"/>
      </c:catAx>
      <c:valAx>
        <c:axId val="355484416"/>
        <c:scaling>
          <c:orientation val="minMax"/>
          <c:max val="350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ato" panose="020F0502020204030203" pitchFamily="34" charset="-18"/>
              </a:defRPr>
            </a:pPr>
            <a:endParaRPr lang="pl-PL"/>
          </a:p>
        </c:txPr>
        <c:crossAx val="355478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microsoft.com/office/2007/relationships/hdphoto" Target="../media/hdphoto5.wdp"/><Relationship Id="rId4" Type="http://schemas.microsoft.com/office/2007/relationships/hdphoto" Target="../media/hdphoto2.wdp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3" Type="http://schemas.openxmlformats.org/officeDocument/2006/relationships/image" Target="../media/image1.png"/><Relationship Id="rId7" Type="http://schemas.openxmlformats.org/officeDocument/2006/relationships/image" Target="../media/image8.png"/><Relationship Id="rId12" Type="http://schemas.microsoft.com/office/2007/relationships/hdphoto" Target="../media/hdphoto6.wdp"/><Relationship Id="rId2" Type="http://schemas.microsoft.com/office/2007/relationships/hdphoto" Target="../media/hdphoto3.wdp"/><Relationship Id="rId1" Type="http://schemas.openxmlformats.org/officeDocument/2006/relationships/image" Target="../media/image3.png"/><Relationship Id="rId6" Type="http://schemas.microsoft.com/office/2007/relationships/hdphoto" Target="../media/hdphoto2.wdp"/><Relationship Id="rId11" Type="http://schemas.openxmlformats.org/officeDocument/2006/relationships/image" Target="../media/image6.png"/><Relationship Id="rId5" Type="http://schemas.openxmlformats.org/officeDocument/2006/relationships/image" Target="../media/image7.png"/><Relationship Id="rId10" Type="http://schemas.microsoft.com/office/2007/relationships/hdphoto" Target="../media/hdphoto5.wdp"/><Relationship Id="rId4" Type="http://schemas.microsoft.com/office/2007/relationships/hdphoto" Target="../media/hdphoto1.wdp"/><Relationship Id="rId9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3" Type="http://schemas.openxmlformats.org/officeDocument/2006/relationships/image" Target="../media/image1.png"/><Relationship Id="rId7" Type="http://schemas.openxmlformats.org/officeDocument/2006/relationships/image" Target="../media/image4.png"/><Relationship Id="rId12" Type="http://schemas.microsoft.com/office/2007/relationships/hdphoto" Target="../media/hdphoto2.wdp"/><Relationship Id="rId2" Type="http://schemas.microsoft.com/office/2007/relationships/hdphoto" Target="../media/hdphoto6.wdp"/><Relationship Id="rId1" Type="http://schemas.openxmlformats.org/officeDocument/2006/relationships/image" Target="../media/image6.png"/><Relationship Id="rId6" Type="http://schemas.microsoft.com/office/2007/relationships/hdphoto" Target="../media/hdphoto5.wdp"/><Relationship Id="rId11" Type="http://schemas.openxmlformats.org/officeDocument/2006/relationships/image" Target="../media/image2.png"/><Relationship Id="rId5" Type="http://schemas.openxmlformats.org/officeDocument/2006/relationships/image" Target="../media/image5.png"/><Relationship Id="rId10" Type="http://schemas.microsoft.com/office/2007/relationships/hdphoto" Target="../media/hdphoto3.wdp"/><Relationship Id="rId4" Type="http://schemas.microsoft.com/office/2007/relationships/hdphoto" Target="../media/hdphoto1.wdp"/><Relationship Id="rId9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microsoft.com/office/2007/relationships/hdphoto" Target="../media/hdphoto9.wdp"/><Relationship Id="rId3" Type="http://schemas.microsoft.com/office/2007/relationships/hdphoto" Target="../media/hdphoto2.wdp"/><Relationship Id="rId7" Type="http://schemas.microsoft.com/office/2007/relationships/hdphoto" Target="../media/hdphoto4.wdp"/><Relationship Id="rId12" Type="http://schemas.openxmlformats.org/officeDocument/2006/relationships/image" Target="../media/image13.png"/><Relationship Id="rId2" Type="http://schemas.openxmlformats.org/officeDocument/2006/relationships/image" Target="../media/image9.png"/><Relationship Id="rId1" Type="http://schemas.openxmlformats.org/officeDocument/2006/relationships/chart" Target="../charts/chart4.xml"/><Relationship Id="rId6" Type="http://schemas.openxmlformats.org/officeDocument/2006/relationships/image" Target="../media/image8.png"/><Relationship Id="rId11" Type="http://schemas.microsoft.com/office/2007/relationships/hdphoto" Target="../media/hdphoto8.wdp"/><Relationship Id="rId5" Type="http://schemas.microsoft.com/office/2007/relationships/hdphoto" Target="../media/hdphoto3.wdp"/><Relationship Id="rId10" Type="http://schemas.openxmlformats.org/officeDocument/2006/relationships/image" Target="../media/image12.png"/><Relationship Id="rId4" Type="http://schemas.openxmlformats.org/officeDocument/2006/relationships/image" Target="../media/image10.png"/><Relationship Id="rId9" Type="http://schemas.microsoft.com/office/2007/relationships/hdphoto" Target="../media/hdphoto7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226513</xdr:colOff>
      <xdr:row>0</xdr:row>
      <xdr:rowOff>0</xdr:rowOff>
    </xdr:from>
    <xdr:to>
      <xdr:col>18</xdr:col>
      <xdr:colOff>208658</xdr:colOff>
      <xdr:row>22</xdr:row>
      <xdr:rowOff>23810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309234</xdr:colOff>
      <xdr:row>1</xdr:row>
      <xdr:rowOff>2792</xdr:rowOff>
    </xdr:from>
    <xdr:to>
      <xdr:col>30</xdr:col>
      <xdr:colOff>48563</xdr:colOff>
      <xdr:row>23</xdr:row>
      <xdr:rowOff>40892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94219</xdr:colOff>
      <xdr:row>22</xdr:row>
      <xdr:rowOff>6428</xdr:rowOff>
    </xdr:from>
    <xdr:to>
      <xdr:col>37</xdr:col>
      <xdr:colOff>1441</xdr:colOff>
      <xdr:row>65</xdr:row>
      <xdr:rowOff>83703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0.33786</cdr:x>
      <cdr:y>0.43945</cdr:y>
    </cdr:from>
    <cdr:to>
      <cdr:x>0.40034</cdr:x>
      <cdr:y>0.4786</cdr:y>
    </cdr:to>
    <cdr:pic>
      <cdr:nvPicPr>
        <cdr:cNvPr id="18" name="Obraz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00717" y="2618346"/>
          <a:ext cx="443964" cy="233263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0.70391</cdr:x>
      <cdr:y>0.3504</cdr:y>
    </cdr:from>
    <cdr:to>
      <cdr:x>0.81009</cdr:x>
      <cdr:y>0.45648</cdr:y>
    </cdr:to>
    <cdr:pic>
      <cdr:nvPicPr>
        <cdr:cNvPr id="20" name="Obraz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978112" y="2327242"/>
          <a:ext cx="750911" cy="70454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0.54938</cdr:x>
      <cdr:y>0.65645</cdr:y>
    </cdr:from>
    <cdr:to>
      <cdr:x>0.65126</cdr:x>
      <cdr:y>0.76386</cdr:y>
    </cdr:to>
    <cdr:pic>
      <cdr:nvPicPr>
        <cdr:cNvPr id="21" name="Obraz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03753" y="4168941"/>
          <a:ext cx="723928" cy="68213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0.36571</cdr:x>
      <cdr:y>0.64199</cdr:y>
    </cdr:from>
    <cdr:to>
      <cdr:x>0.44328</cdr:x>
      <cdr:y>0.70912</cdr:y>
    </cdr:to>
    <cdr:pic>
      <cdr:nvPicPr>
        <cdr:cNvPr id="22" name="Obraz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98605" y="3825105"/>
          <a:ext cx="551189" cy="39997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0.32563</cdr:x>
      <cdr:y>0.51754</cdr:y>
    </cdr:from>
    <cdr:to>
      <cdr:x>0.39619</cdr:x>
      <cdr:y>0.57562</cdr:y>
    </cdr:to>
    <cdr:pic>
      <cdr:nvPicPr>
        <cdr:cNvPr id="23" name="Obraz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9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313813" y="3083593"/>
          <a:ext cx="501378" cy="34605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0.44926</cdr:x>
      <cdr:y>0.36873</cdr:y>
    </cdr:from>
    <cdr:to>
      <cdr:x>0.54902</cdr:x>
      <cdr:y>0.4484</cdr:y>
    </cdr:to>
    <cdr:pic>
      <cdr:nvPicPr>
        <cdr:cNvPr id="13" name="Obraz 1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ackgroundRemoval t="0" b="100000" l="0" r="100000">
                      <a14:foregroundMark x1="11577" y1="13452" x2="76647" y2="15721"/>
                      <a14:foregroundMark x1="14471" y1="4862" x2="75848" y2="10697"/>
                      <a14:foregroundMark x1="85329" y1="15397" x2="71357" y2="4052"/>
                      <a14:foregroundMark x1="86228" y1="25608" x2="71956" y2="19611"/>
                      <a14:foregroundMark x1="87226" y1="32091" x2="87126" y2="9238"/>
                      <a14:foregroundMark x1="28044" y1="18801" x2="11377" y2="27066"/>
                      <a14:foregroundMark x1="17864" y1="62075" x2="77545" y2="66937"/>
                      <a14:foregroundMark x1="77645" y1="66937" x2="80140" y2="65964"/>
                      <a14:foregroundMark x1="81537" y1="63857" x2="80938" y2="41815"/>
                      <a14:foregroundMark x1="79741" y1="47002" x2="57784" y2="65802"/>
                      <a14:foregroundMark x1="87325" y1="70827" x2="87625" y2="39708"/>
                      <a14:foregroundMark x1="87226" y1="71799" x2="50499" y2="71313"/>
                      <a14:foregroundMark x1="14970" y1="43922" x2="28244" y2="62075"/>
                      <a14:foregroundMark x1="18363" y1="68233" x2="14970" y2="46840"/>
                      <a14:foregroundMark x1="20359" y1="43112" x2="11477" y2="42950"/>
                      <a14:foregroundMark x1="15070" y1="72609" x2="27146" y2="71799"/>
                      <a14:foregroundMark x1="35928" y1="71313" x2="26647" y2="67909"/>
                      <a14:foregroundMark x1="21257" y1="81848" x2="26647" y2="90600"/>
                      <a14:foregroundMark x1="74451" y1="86224" x2="75150" y2="90762"/>
                      <a14:foregroundMark x1="73952" y1="91896" x2="74551" y2="81361"/>
                    </a14:backgroundRemoval>
                  </a14:imgEffect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174871" y="2350237"/>
          <a:ext cx="704997" cy="50780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0.70804</cdr:x>
      <cdr:y>0.55678</cdr:y>
    </cdr:from>
    <cdr:to>
      <cdr:x>0.81399</cdr:x>
      <cdr:y>0.66419</cdr:y>
    </cdr:to>
    <cdr:pic>
      <cdr:nvPicPr>
        <cdr:cNvPr id="21" name="Obraz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549132" y="3551724"/>
          <a:ext cx="680726" cy="68517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0.30827</cdr:x>
      <cdr:y>0.48888</cdr:y>
    </cdr:from>
    <cdr:to>
      <cdr:x>0.39221</cdr:x>
      <cdr:y>0.53327</cdr:y>
    </cdr:to>
    <cdr:pic>
      <cdr:nvPicPr>
        <cdr:cNvPr id="24" name="Obraz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980618" y="3118596"/>
          <a:ext cx="539312" cy="28316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0.69433</cdr:x>
      <cdr:y>0.27354</cdr:y>
    </cdr:from>
    <cdr:to>
      <cdr:x>0.8057</cdr:x>
      <cdr:y>0.37962</cdr:y>
    </cdr:to>
    <cdr:pic>
      <cdr:nvPicPr>
        <cdr:cNvPr id="26" name="Obraz 2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492559" y="1741113"/>
          <a:ext cx="720600" cy="67520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0.43723</cdr:x>
      <cdr:y>0.6293</cdr:y>
    </cdr:from>
    <cdr:to>
      <cdr:x>0.53175</cdr:x>
      <cdr:y>0.6994</cdr:y>
    </cdr:to>
    <cdr:pic>
      <cdr:nvPicPr>
        <cdr:cNvPr id="27" name="Obraz 2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rightnessContrast brigh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829011" y="4005511"/>
          <a:ext cx="611576" cy="44618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0.34366</cdr:x>
      <cdr:y>0.55461</cdr:y>
    </cdr:from>
    <cdr:to>
      <cdr:x>0.42806</cdr:x>
      <cdr:y>0.61297</cdr:y>
    </cdr:to>
    <cdr:pic>
      <cdr:nvPicPr>
        <cdr:cNvPr id="28" name="Obraz 27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223564" y="3530116"/>
          <a:ext cx="546095" cy="37142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0.40055</cdr:x>
      <cdr:y>0.37413</cdr:y>
    </cdr:from>
    <cdr:to>
      <cdr:x>0.52571</cdr:x>
      <cdr:y>0.47076</cdr:y>
    </cdr:to>
    <cdr:pic>
      <cdr:nvPicPr>
        <cdr:cNvPr id="8" name="Obraz 7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ackgroundRemoval t="0" b="100000" l="0" r="100000">
                      <a14:foregroundMark x1="11577" y1="13452" x2="76647" y2="15721"/>
                      <a14:foregroundMark x1="14471" y1="4862" x2="75848" y2="10697"/>
                      <a14:foregroundMark x1="85329" y1="15397" x2="71357" y2="4052"/>
                      <a14:foregroundMark x1="86228" y1="25608" x2="71956" y2="19611"/>
                      <a14:foregroundMark x1="87226" y1="32091" x2="87126" y2="9238"/>
                      <a14:foregroundMark x1="28044" y1="18801" x2="11377" y2="27066"/>
                      <a14:foregroundMark x1="17864" y1="62075" x2="77545" y2="66937"/>
                      <a14:foregroundMark x1="77645" y1="66937" x2="80140" y2="65964"/>
                      <a14:foregroundMark x1="81537" y1="63857" x2="80938" y2="41815"/>
                      <a14:foregroundMark x1="79741" y1="47002" x2="57784" y2="65802"/>
                      <a14:foregroundMark x1="87325" y1="70827" x2="87625" y2="39708"/>
                      <a14:foregroundMark x1="87226" y1="71799" x2="50499" y2="71313"/>
                      <a14:foregroundMark x1="14970" y1="43922" x2="28244" y2="62075"/>
                      <a14:foregroundMark x1="18363" y1="68233" x2="14970" y2="46840"/>
                      <a14:foregroundMark x1="20359" y1="43112" x2="11477" y2="42950"/>
                      <a14:foregroundMark x1="15070" y1="72609" x2="27146" y2="71799"/>
                      <a14:foregroundMark x1="35928" y1="71313" x2="26647" y2="67909"/>
                      <a14:foregroundMark x1="21257" y1="81848" x2="26647" y2="90600"/>
                      <a14:foregroundMark x1="74451" y1="86224" x2="75150" y2="90762"/>
                      <a14:foregroundMark x1="73952" y1="91896" x2="74551" y2="81361"/>
                    </a14:backgroundRemoval>
                  </a14:imgEffect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73514" y="2386610"/>
          <a:ext cx="804150" cy="616406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0.01971</cdr:x>
      <cdr:y>0.14799</cdr:y>
    </cdr:from>
    <cdr:to>
      <cdr:x>0.08427</cdr:x>
      <cdr:y>0.26158</cdr:y>
    </cdr:to>
    <cdr:pic>
      <cdr:nvPicPr>
        <cdr:cNvPr id="2" name="Obraz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11577" y1="13452" x2="76647" y2="15721"/>
                      <a14:foregroundMark x1="14471" y1="4862" x2="75848" y2="10697"/>
                      <a14:foregroundMark x1="85329" y1="15397" x2="71357" y2="4052"/>
                      <a14:foregroundMark x1="86228" y1="25608" x2="71956" y2="19611"/>
                      <a14:foregroundMark x1="87226" y1="32091" x2="87126" y2="9238"/>
                      <a14:foregroundMark x1="28044" y1="18801" x2="11377" y2="27066"/>
                      <a14:foregroundMark x1="17864" y1="62075" x2="77545" y2="66937"/>
                      <a14:foregroundMark x1="77645" y1="66937" x2="80140" y2="65964"/>
                      <a14:foregroundMark x1="81537" y1="63857" x2="80938" y2="41815"/>
                      <a14:foregroundMark x1="79741" y1="47002" x2="57784" y2="65802"/>
                      <a14:foregroundMark x1="87325" y1="70827" x2="87625" y2="39708"/>
                      <a14:foregroundMark x1="87226" y1="71799" x2="50499" y2="71313"/>
                      <a14:foregroundMark x1="14970" y1="43922" x2="28244" y2="62075"/>
                      <a14:foregroundMark x1="18363" y1="68233" x2="14970" y2="46840"/>
                      <a14:foregroundMark x1="20359" y1="43112" x2="11477" y2="42950"/>
                      <a14:foregroundMark x1="15070" y1="72609" x2="27146" y2="71799"/>
                      <a14:foregroundMark x1="35928" y1="71313" x2="26647" y2="67909"/>
                      <a14:foregroundMark x1="21257" y1="81848" x2="26647" y2="90600"/>
                      <a14:foregroundMark x1="74451" y1="86224" x2="75150" y2="90762"/>
                      <a14:foregroundMark x1="73952" y1="91896" x2="74551" y2="81361"/>
                    </a14:backgroundRemoval>
                  </a14:imgEffect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7932" y="1347570"/>
          <a:ext cx="1139576" cy="103433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0.02092</cdr:x>
      <cdr:y>0.27472</cdr:y>
    </cdr:from>
    <cdr:to>
      <cdr:x>0.08623</cdr:x>
      <cdr:y>0.39769</cdr:y>
    </cdr:to>
    <cdr:pic>
      <cdr:nvPicPr>
        <cdr:cNvPr id="3" name="Obraz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10800000" flipV="1">
          <a:off x="369292" y="2501573"/>
          <a:ext cx="1152852" cy="1119743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0.02282</cdr:x>
      <cdr:y>0.41401</cdr:y>
    </cdr:from>
    <cdr:to>
      <cdr:x>0.08819</cdr:x>
      <cdr:y>0.51619</cdr:y>
    </cdr:to>
    <cdr:pic>
      <cdr:nvPicPr>
        <cdr:cNvPr id="4" name="Obraz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5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2908" y="3769912"/>
          <a:ext cx="1153874" cy="930433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0.01409</cdr:x>
      <cdr:y>0.5532</cdr:y>
    </cdr:from>
    <cdr:to>
      <cdr:x>0.08165</cdr:x>
      <cdr:y>0.64417</cdr:y>
    </cdr:to>
    <cdr:pic>
      <cdr:nvPicPr>
        <cdr:cNvPr id="5" name="Obraz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8653" y="5037380"/>
          <a:ext cx="1192673" cy="82835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0.00955</cdr:x>
      <cdr:y>0.66471</cdr:y>
    </cdr:from>
    <cdr:to>
      <cdr:x>0.07414</cdr:x>
      <cdr:y>0.78991</cdr:y>
    </cdr:to>
    <cdr:pic>
      <cdr:nvPicPr>
        <cdr:cNvPr id="10" name="Obraz 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46049" y="4987925"/>
          <a:ext cx="987877" cy="93949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0.01177</cdr:x>
      <cdr:y>0.80805</cdr:y>
    </cdr:from>
    <cdr:to>
      <cdr:x>0.07636</cdr:x>
      <cdr:y>0.92669</cdr:y>
    </cdr:to>
    <cdr:pic>
      <cdr:nvPicPr>
        <cdr:cNvPr id="11" name="Obraz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7818" y="7544538"/>
          <a:ext cx="1140192" cy="110773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439650</xdr:colOff>
      <xdr:row>2</xdr:row>
      <xdr:rowOff>476250</xdr:rowOff>
    </xdr:from>
    <xdr:to>
      <xdr:col>18</xdr:col>
      <xdr:colOff>189139</xdr:colOff>
      <xdr:row>22</xdr:row>
      <xdr:rowOff>141831</xdr:rowOff>
    </xdr:to>
    <xdr:grpSp>
      <xdr:nvGrpSpPr>
        <xdr:cNvPr id="2" name="Grupa 1"/>
        <xdr:cNvGrpSpPr/>
      </xdr:nvGrpSpPr>
      <xdr:grpSpPr>
        <a:xfrm>
          <a:off x="10234525" y="857250"/>
          <a:ext cx="7036114" cy="6015581"/>
          <a:chOff x="5496140" y="-73741"/>
          <a:chExt cx="6634597" cy="4850389"/>
        </a:xfrm>
      </xdr:grpSpPr>
      <xdr:graphicFrame macro="">
        <xdr:nvGraphicFramePr>
          <xdr:cNvPr id="3" name="Wykres 2"/>
          <xdr:cNvGraphicFramePr>
            <a:graphicFrameLocks/>
          </xdr:cNvGraphicFramePr>
        </xdr:nvGraphicFramePr>
        <xdr:xfrm>
          <a:off x="5496140" y="-73741"/>
          <a:ext cx="6634597" cy="48503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Obraz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rightnessContrast brigh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84554" y="3826674"/>
            <a:ext cx="673146" cy="5254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rightnessContrast brigh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58188" y="3211534"/>
            <a:ext cx="626053" cy="4740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3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brightnessContrast brigh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40537" y="2568945"/>
            <a:ext cx="556359" cy="3921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Obraz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BEBA8EAE-BF5A-486C-A8C5-ECC9F3942E4B}">
                <a14:imgProps xmlns:a14="http://schemas.microsoft.com/office/drawing/2010/main">
                  <a14:imgLayer r:embed="rId9">
                    <a14:imgEffect>
                      <a14:brightnessContrast brigh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8752" y="1815065"/>
            <a:ext cx="581293" cy="351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Obraz 1"/>
          <xdr:cNvPicPr>
            <a:picLocks noChangeArrowheads="1"/>
          </xdr:cNvPicPr>
        </xdr:nvPicPr>
        <xdr:blipFill>
          <a:blip xmlns:r="http://schemas.openxmlformats.org/officeDocument/2006/relationships" r:embed="rId10" cstate="print"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rightnessContrast brigh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95832" y="1209106"/>
            <a:ext cx="691200" cy="259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358009</xdr:colOff>
      <xdr:row>3</xdr:row>
      <xdr:rowOff>350235</xdr:rowOff>
    </xdr:from>
    <xdr:to>
      <xdr:col>9</xdr:col>
      <xdr:colOff>1106715</xdr:colOff>
      <xdr:row>5</xdr:row>
      <xdr:rowOff>50080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ackgroundRemoval t="0" b="100000" l="0" r="100000">
                      <a14:foregroundMark x1="11577" y1="13452" x2="76647" y2="15721"/>
                      <a14:foregroundMark x1="14471" y1="4862" x2="75848" y2="10697"/>
                      <a14:foregroundMark x1="85329" y1="15397" x2="71357" y2="4052"/>
                      <a14:foregroundMark x1="86228" y1="25608" x2="71956" y2="19611"/>
                      <a14:foregroundMark x1="87226" y1="32091" x2="87126" y2="9238"/>
                      <a14:foregroundMark x1="28044" y1="18801" x2="11377" y2="27066"/>
                      <a14:foregroundMark x1="17864" y1="62075" x2="77545" y2="66937"/>
                      <a14:foregroundMark x1="77645" y1="66937" x2="80140" y2="65964"/>
                      <a14:foregroundMark x1="81537" y1="63857" x2="80938" y2="41815"/>
                      <a14:foregroundMark x1="79741" y1="47002" x2="57784" y2="65802"/>
                      <a14:foregroundMark x1="87325" y1="70827" x2="87625" y2="39708"/>
                      <a14:foregroundMark x1="87226" y1="71799" x2="50499" y2="71313"/>
                      <a14:foregroundMark x1="14970" y1="43922" x2="28244" y2="62075"/>
                      <a14:foregroundMark x1="18363" y1="68233" x2="14970" y2="46840"/>
                      <a14:foregroundMark x1="20359" y1="43112" x2="11477" y2="42950"/>
                      <a14:foregroundMark x1="15070" y1="72609" x2="27146" y2="71799"/>
                      <a14:foregroundMark x1="35928" y1="71313" x2="26647" y2="67909"/>
                      <a14:foregroundMark x1="21257" y1="81848" x2="26647" y2="90600"/>
                      <a14:foregroundMark x1="74451" y1="86224" x2="75150" y2="90762"/>
                      <a14:foregroundMark x1="73952" y1="91896" x2="74551" y2="81361"/>
                    </a14:backgroundRemoval>
                  </a14:imgEffect>
                  <a14:imgEffect>
                    <a14:colorTemperature colorTemp="11200"/>
                  </a14:imgEffect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1080" y="1348092"/>
          <a:ext cx="748706" cy="679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view="pageBreakPreview" zoomScale="55" zoomScaleNormal="100" zoomScaleSheetLayoutView="55" workbookViewId="0">
      <selection activeCell="N26" sqref="N26"/>
    </sheetView>
  </sheetViews>
  <sheetFormatPr defaultRowHeight="14.5" x14ac:dyDescent="0.35"/>
  <cols>
    <col min="2" max="2" width="19.453125" customWidth="1"/>
    <col min="3" max="3" width="8.1796875" bestFit="1" customWidth="1"/>
    <col min="4" max="4" width="8.26953125" bestFit="1" customWidth="1"/>
    <col min="5" max="5" width="9" bestFit="1" customWidth="1"/>
    <col min="6" max="6" width="9.453125" bestFit="1" customWidth="1"/>
    <col min="7" max="7" width="12.81640625" customWidth="1"/>
    <col min="8" max="8" width="12.26953125" customWidth="1"/>
    <col min="9" max="12" width="12.7265625" customWidth="1"/>
    <col min="13" max="13" width="12.54296875" customWidth="1"/>
    <col min="14" max="14" width="14.453125" customWidth="1"/>
    <col min="15" max="15" width="18.453125" customWidth="1"/>
    <col min="16" max="16" width="16.26953125" customWidth="1"/>
    <col min="18" max="18" width="11.54296875" bestFit="1" customWidth="1"/>
    <col min="19" max="19" width="12.1796875" bestFit="1" customWidth="1"/>
  </cols>
  <sheetData>
    <row r="1" spans="1:2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</row>
    <row r="2" spans="1:22" ht="33.75" customHeight="1" thickBot="1" x14ac:dyDescent="0.4">
      <c r="A2" s="1"/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"/>
      <c r="R2" s="1"/>
      <c r="S2" s="1"/>
      <c r="T2" s="1"/>
      <c r="U2" s="1"/>
      <c r="V2" s="1"/>
    </row>
    <row r="3" spans="1:22" ht="58.5" customHeight="1" thickTop="1" thickBot="1" x14ac:dyDescent="0.4">
      <c r="A3" s="2"/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5" t="s">
        <v>15</v>
      </c>
      <c r="Q3" s="1"/>
      <c r="R3" s="1"/>
      <c r="S3" s="1"/>
      <c r="T3" s="1"/>
      <c r="U3" s="1"/>
      <c r="V3" s="1"/>
    </row>
    <row r="4" spans="1:22" ht="15.5" thickTop="1" thickBot="1" x14ac:dyDescent="0.4">
      <c r="A4" s="2"/>
      <c r="B4" s="6" t="s">
        <v>16</v>
      </c>
      <c r="C4" s="7">
        <v>54.299628568835089</v>
      </c>
      <c r="D4" s="7">
        <f>'Dane szczegółowe - masa, praca'!D6/1000</f>
        <v>50.831780600251989</v>
      </c>
      <c r="E4" s="89">
        <f>'Dane szczegółowe - masa, praca'!E6/1000</f>
        <v>56.946586342649979</v>
      </c>
      <c r="F4" s="7"/>
      <c r="G4" s="7"/>
      <c r="H4" s="8">
        <v>236.39627153662298</v>
      </c>
      <c r="I4" s="7">
        <v>60.083443450800011</v>
      </c>
      <c r="J4" s="7">
        <v>58.124312207217095</v>
      </c>
      <c r="K4" s="7">
        <v>59.426845407000016</v>
      </c>
      <c r="L4" s="7">
        <v>58.761670471605839</v>
      </c>
      <c r="M4" s="9">
        <v>-9.6263039362933012E-2</v>
      </c>
      <c r="N4" s="11">
        <f>D4/J4-1</f>
        <v>-0.12546439398657727</v>
      </c>
      <c r="O4" s="11">
        <f>E4/K4-1</f>
        <v>-4.1736340661587268E-2</v>
      </c>
      <c r="P4" s="11"/>
      <c r="Q4" s="12"/>
      <c r="R4" s="13"/>
      <c r="S4" s="13"/>
      <c r="T4" s="14"/>
      <c r="U4" s="1"/>
      <c r="V4" s="1"/>
    </row>
    <row r="5" spans="1:22" ht="19" thickTop="1" thickBot="1" x14ac:dyDescent="0.4">
      <c r="A5" s="2"/>
      <c r="B5" s="15" t="s">
        <v>17</v>
      </c>
      <c r="C5" s="7">
        <v>20.790658276353003</v>
      </c>
      <c r="D5" s="7">
        <f>'Dane szczegółowe - masa, praca'!D9/1000</f>
        <v>17.995579189629041</v>
      </c>
      <c r="E5" s="89">
        <f>'Dane szczegółowe - masa, praca'!E9/1000</f>
        <v>20.560189955681189</v>
      </c>
      <c r="F5" s="91"/>
      <c r="G5" s="129"/>
      <c r="H5" s="17">
        <v>91.097753745000816</v>
      </c>
      <c r="I5" s="7">
        <v>24.299987706531578</v>
      </c>
      <c r="J5" s="7">
        <v>20.927945455859938</v>
      </c>
      <c r="K5" s="7">
        <v>22.442069799953916</v>
      </c>
      <c r="L5" s="16">
        <v>23.42775078265538</v>
      </c>
      <c r="M5" s="10">
        <v>-0.14441692203964795</v>
      </c>
      <c r="N5" s="11">
        <f>D5/J5-1</f>
        <v>-0.1401172548168037</v>
      </c>
      <c r="O5" s="11">
        <f>E5/K5-1</f>
        <v>-8.3855003618097279E-2</v>
      </c>
      <c r="P5" s="11"/>
      <c r="Q5" s="12"/>
      <c r="R5" s="13"/>
      <c r="S5" s="13"/>
      <c r="T5" s="18"/>
      <c r="U5" s="1"/>
      <c r="V5" s="1"/>
    </row>
    <row r="6" spans="1:22" ht="19" thickTop="1" thickBot="1" x14ac:dyDescent="0.4">
      <c r="A6" s="2"/>
      <c r="B6" s="15" t="s">
        <v>18</v>
      </c>
      <c r="C6" s="7">
        <v>13.018197588</v>
      </c>
      <c r="D6" s="7">
        <f>'Dane szczegółowe - masa, praca'!D11/1000</f>
        <v>13.871426008999999</v>
      </c>
      <c r="E6" s="89">
        <f>'Dane szczegółowe - masa, praca'!E11/1000</f>
        <v>15.201275068200001</v>
      </c>
      <c r="F6" s="91"/>
      <c r="G6" s="91"/>
      <c r="H6" s="17">
        <v>64.769680215063843</v>
      </c>
      <c r="I6" s="7">
        <v>15.855110586631579</v>
      </c>
      <c r="J6" s="7">
        <v>16.992477037721979</v>
      </c>
      <c r="K6" s="7">
        <v>16.688888894449875</v>
      </c>
      <c r="L6" s="16">
        <v>15.233203696260414</v>
      </c>
      <c r="M6" s="10">
        <v>-0.17892735488225198</v>
      </c>
      <c r="N6" s="11">
        <f t="shared" ref="N6:O10" si="0">D6/J6-1</f>
        <v>-0.1836725170670227</v>
      </c>
      <c r="O6" s="11">
        <f t="shared" si="0"/>
        <v>-8.9137978906708382E-2</v>
      </c>
      <c r="P6" s="11"/>
      <c r="Q6" s="12"/>
      <c r="R6" s="13"/>
      <c r="S6" s="13"/>
      <c r="T6" s="18"/>
      <c r="U6" s="1"/>
      <c r="V6" s="1"/>
    </row>
    <row r="7" spans="1:22" ht="19" thickTop="1" thickBot="1" x14ac:dyDescent="0.4">
      <c r="A7" s="2" t="s">
        <v>19</v>
      </c>
      <c r="B7" s="15" t="s">
        <v>20</v>
      </c>
      <c r="C7" s="7">
        <v>6.6352211359999984</v>
      </c>
      <c r="D7" s="7">
        <f>'Dane szczegółowe - masa, praca'!D17/1000</f>
        <v>5.7022876269999996</v>
      </c>
      <c r="E7" s="89">
        <f>'Dane szczegółowe - masa, praca'!E17/1000</f>
        <v>6.8549003672499991</v>
      </c>
      <c r="F7" s="91"/>
      <c r="G7" s="91"/>
      <c r="H7" s="17">
        <v>27.821769959801923</v>
      </c>
      <c r="I7" s="7">
        <v>6.7058203469999995</v>
      </c>
      <c r="J7" s="7">
        <v>6.9324903130000006</v>
      </c>
      <c r="K7" s="7">
        <v>7.2173723620000008</v>
      </c>
      <c r="L7" s="16">
        <v>6.966086937801923</v>
      </c>
      <c r="M7" s="10">
        <v>-1.0528049865157096E-2</v>
      </c>
      <c r="N7" s="87">
        <f t="shared" si="0"/>
        <v>-0.17745465632935542</v>
      </c>
      <c r="O7" s="87">
        <f t="shared" si="0"/>
        <v>-5.0222155179140193E-2</v>
      </c>
      <c r="P7" s="11"/>
      <c r="Q7" s="12"/>
      <c r="R7" s="13"/>
      <c r="S7" s="13"/>
      <c r="T7" s="18"/>
      <c r="U7" s="1"/>
      <c r="V7" s="1"/>
    </row>
    <row r="8" spans="1:22" ht="15.5" thickTop="1" thickBot="1" x14ac:dyDescent="0.4">
      <c r="A8" s="2"/>
      <c r="B8" s="15" t="s">
        <v>21</v>
      </c>
      <c r="C8" s="7">
        <v>2.6986450551517751</v>
      </c>
      <c r="D8" s="7">
        <f>'Dane szczegółowe - masa, praca'!D19/1000</f>
        <v>2.3732237007884414</v>
      </c>
      <c r="E8" s="89">
        <f>'Dane szczegółowe - masa, praca'!E19/1000</f>
        <v>2.5555279674336098</v>
      </c>
      <c r="F8" s="91"/>
      <c r="G8" s="91"/>
      <c r="H8" s="17">
        <v>10.036516992267126</v>
      </c>
      <c r="I8" s="7">
        <v>2.5523691129188357</v>
      </c>
      <c r="J8" s="7">
        <v>2.5596039858181543</v>
      </c>
      <c r="K8" s="7">
        <v>2.4864570272142923</v>
      </c>
      <c r="L8" s="16">
        <v>2.4380868663158446</v>
      </c>
      <c r="M8" s="10">
        <v>5.7309870070344715E-2</v>
      </c>
      <c r="N8" s="11">
        <f t="shared" si="0"/>
        <v>-7.2816062977858698E-2</v>
      </c>
      <c r="O8" s="11">
        <f t="shared" si="0"/>
        <v>2.7778859422598279E-2</v>
      </c>
      <c r="P8" s="11"/>
      <c r="Q8" s="12"/>
      <c r="R8" s="13"/>
      <c r="S8" s="13"/>
      <c r="T8" s="18"/>
      <c r="U8" s="1"/>
      <c r="V8" s="1"/>
    </row>
    <row r="9" spans="1:22" ht="19" thickTop="1" thickBot="1" x14ac:dyDescent="0.4">
      <c r="A9" s="2"/>
      <c r="B9" s="15" t="s">
        <v>22</v>
      </c>
      <c r="C9" s="7">
        <v>2.41534121224996</v>
      </c>
      <c r="D9" s="7">
        <f>'Dane szczegółowe - masa, praca'!D23/1000</f>
        <v>2.1267066508390986</v>
      </c>
      <c r="E9" s="89">
        <f>'Dane szczegółowe - masa, praca'!E23/1000</f>
        <v>2.2645971739149715</v>
      </c>
      <c r="F9" s="91"/>
      <c r="G9" s="91"/>
      <c r="H9" s="17">
        <v>9.2191715198577775</v>
      </c>
      <c r="I9" s="7">
        <v>2.5865567004672858</v>
      </c>
      <c r="J9" s="7">
        <v>2.4195078224221302</v>
      </c>
      <c r="K9" s="7">
        <v>2.190650012430218</v>
      </c>
      <c r="L9" s="16">
        <v>2.022456984538143</v>
      </c>
      <c r="M9" s="10">
        <v>-6.6194368824930128E-2</v>
      </c>
      <c r="N9" s="11">
        <f t="shared" si="0"/>
        <v>-0.12101683196457413</v>
      </c>
      <c r="O9" s="11">
        <f t="shared" si="0"/>
        <v>3.3755808123233422E-2</v>
      </c>
      <c r="P9" s="11"/>
      <c r="Q9" s="12"/>
      <c r="R9" s="13"/>
      <c r="S9" s="13"/>
      <c r="T9" s="18"/>
      <c r="U9" s="1"/>
      <c r="V9" s="1"/>
    </row>
    <row r="10" spans="1:22" ht="19" thickTop="1" thickBot="1" x14ac:dyDescent="0.4">
      <c r="A10" s="2"/>
      <c r="B10" s="19" t="s">
        <v>23</v>
      </c>
      <c r="C10" s="20">
        <v>8.7415653010803496</v>
      </c>
      <c r="D10" s="20">
        <f>D4-SUM(D5:D9)</f>
        <v>8.762557422995414</v>
      </c>
      <c r="E10" s="89">
        <f>E4-SUM(E5:E9)</f>
        <v>9.5100958101702133</v>
      </c>
      <c r="F10" s="91"/>
      <c r="G10" s="91"/>
      <c r="H10" s="17">
        <v>33.451379104631471</v>
      </c>
      <c r="I10" s="20">
        <v>8.0835989972507392</v>
      </c>
      <c r="J10" s="20">
        <v>8.2922875923948851</v>
      </c>
      <c r="K10" s="20">
        <v>8.4014073109517184</v>
      </c>
      <c r="L10" s="20">
        <v>8.6740852040341281</v>
      </c>
      <c r="M10" s="10">
        <v>8.13952181513935E-2</v>
      </c>
      <c r="N10" s="11">
        <f t="shared" si="0"/>
        <v>5.6711712583609408E-2</v>
      </c>
      <c r="O10" s="11">
        <f t="shared" si="0"/>
        <v>0.13196461713899477</v>
      </c>
      <c r="P10" s="11"/>
      <c r="Q10" s="12"/>
      <c r="R10" s="13"/>
      <c r="S10" s="13"/>
      <c r="T10" s="18"/>
      <c r="U10" s="1"/>
      <c r="V10" s="1"/>
    </row>
    <row r="11" spans="1:22" ht="15" thickTop="1" x14ac:dyDescent="0.35">
      <c r="A11" s="1"/>
      <c r="B11" s="21"/>
      <c r="C11" s="21"/>
      <c r="D11" s="92"/>
      <c r="E11" s="22"/>
      <c r="F11" s="94"/>
      <c r="G11" s="21"/>
      <c r="H11" s="21"/>
      <c r="I11" s="92"/>
      <c r="J11" s="92"/>
      <c r="K11" s="93"/>
      <c r="L11" s="22"/>
      <c r="M11" s="22"/>
      <c r="N11" s="22"/>
      <c r="O11" s="22"/>
      <c r="P11" s="23"/>
      <c r="Q11" s="1"/>
      <c r="R11" s="1"/>
      <c r="S11" s="24"/>
      <c r="T11" s="1"/>
      <c r="U11" s="1"/>
      <c r="V11" s="1"/>
    </row>
    <row r="12" spans="1:22" ht="49.5" customHeight="1" thickBot="1" x14ac:dyDescent="0.4">
      <c r="A12" s="1"/>
      <c r="B12" s="113" t="s">
        <v>24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"/>
      <c r="R12" s="1"/>
      <c r="S12" s="1"/>
      <c r="T12" s="1"/>
      <c r="U12" s="1"/>
      <c r="V12" s="1"/>
    </row>
    <row r="13" spans="1:22" ht="59.25" customHeight="1" thickTop="1" thickBot="1" x14ac:dyDescent="0.4">
      <c r="A13" s="25"/>
      <c r="B13" s="3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  <c r="M13" s="4" t="s">
        <v>12</v>
      </c>
      <c r="N13" s="4" t="s">
        <v>13</v>
      </c>
      <c r="O13" s="4" t="s">
        <v>14</v>
      </c>
      <c r="P13" s="5" t="s">
        <v>15</v>
      </c>
      <c r="Q13" s="1"/>
      <c r="R13" s="1"/>
      <c r="S13" s="1"/>
      <c r="T13" s="1"/>
      <c r="U13" s="1"/>
      <c r="V13" s="1"/>
    </row>
    <row r="14" spans="1:22" ht="15.5" thickTop="1" thickBot="1" x14ac:dyDescent="0.4">
      <c r="A14" s="25"/>
      <c r="B14" s="26" t="s">
        <v>16</v>
      </c>
      <c r="C14" s="7">
        <v>12.451864698463041</v>
      </c>
      <c r="D14" s="7">
        <f>'Dane szczegółowe - masa, praca'!D41/1000</f>
        <v>12.041561273514823</v>
      </c>
      <c r="E14" s="89">
        <v>13.427540014638142</v>
      </c>
      <c r="F14" s="7"/>
      <c r="G14" s="17"/>
      <c r="H14" s="17">
        <v>55.905457861225983</v>
      </c>
      <c r="I14" s="7">
        <v>14.232032659607542</v>
      </c>
      <c r="J14" s="7">
        <v>14.014645547922205</v>
      </c>
      <c r="K14" s="7">
        <v>13.938160349487323</v>
      </c>
      <c r="L14" s="7">
        <v>13.72061930420891</v>
      </c>
      <c r="M14" s="9">
        <v>-0.12508177880991389</v>
      </c>
      <c r="N14" s="9">
        <f>D14/J14-1</f>
        <v>-0.1407873119345433</v>
      </c>
      <c r="O14" s="9">
        <f>E14/K14-1</f>
        <v>-3.6634700853327651E-2</v>
      </c>
      <c r="P14" s="27"/>
      <c r="Q14" s="12"/>
      <c r="R14" s="13"/>
      <c r="S14" s="28"/>
      <c r="T14" s="1"/>
      <c r="U14" s="1"/>
      <c r="V14" s="1"/>
    </row>
    <row r="15" spans="1:22" ht="19" thickTop="1" thickBot="1" x14ac:dyDescent="0.4">
      <c r="A15" s="25"/>
      <c r="B15" s="29" t="s">
        <v>17</v>
      </c>
      <c r="C15" s="20">
        <v>3.2844400185752476</v>
      </c>
      <c r="D15" s="20">
        <f>'Dane szczegółowe - masa, praca'!D44/1000</f>
        <v>2.7170807126107639</v>
      </c>
      <c r="E15" s="89">
        <v>3.0621660722017632</v>
      </c>
      <c r="F15" s="91"/>
      <c r="G15" s="130"/>
      <c r="H15" s="17">
        <v>15.187314905918944</v>
      </c>
      <c r="I15" s="20">
        <v>4.3292084963542106</v>
      </c>
      <c r="J15" s="20">
        <v>3.4119444242263155</v>
      </c>
      <c r="K15" s="20">
        <v>3.6231278968489704</v>
      </c>
      <c r="L15" s="20">
        <v>3.8230340884894489</v>
      </c>
      <c r="M15" s="10">
        <v>-0.24133013659628588</v>
      </c>
      <c r="N15" s="9">
        <f t="shared" ref="N15:O20" si="1">D15/J15-1</f>
        <v>-0.20365622214761525</v>
      </c>
      <c r="O15" s="9">
        <f t="shared" si="1"/>
        <v>-0.15482804930377281</v>
      </c>
      <c r="P15" s="11"/>
      <c r="Q15" s="12"/>
      <c r="R15" s="13"/>
      <c r="S15" s="24"/>
      <c r="T15" s="1"/>
      <c r="U15" s="1"/>
      <c r="V15" s="1"/>
    </row>
    <row r="16" spans="1:22" ht="19" thickTop="1" thickBot="1" x14ac:dyDescent="0.4">
      <c r="A16" s="25"/>
      <c r="B16" s="29" t="s">
        <v>18</v>
      </c>
      <c r="C16" s="20">
        <v>2.8918649861831254</v>
      </c>
      <c r="D16" s="20">
        <f>'Dane szczegółowe - masa, praca'!D46/1000</f>
        <v>3.3347257582630916</v>
      </c>
      <c r="E16" s="89">
        <v>3.6968252718974641</v>
      </c>
      <c r="F16" s="91"/>
      <c r="G16" s="30"/>
      <c r="H16" s="17">
        <v>15.659193153087442</v>
      </c>
      <c r="I16" s="20">
        <v>3.8124582963547731</v>
      </c>
      <c r="J16" s="20">
        <v>4.3214924074346639</v>
      </c>
      <c r="K16" s="20">
        <v>3.9691075870797152</v>
      </c>
      <c r="L16" s="20">
        <v>3.5561348622182885</v>
      </c>
      <c r="M16" s="10">
        <v>-0.24146973910556868</v>
      </c>
      <c r="N16" s="9">
        <f t="shared" si="1"/>
        <v>-0.2283393226548186</v>
      </c>
      <c r="O16" s="9">
        <f t="shared" si="1"/>
        <v>-6.8600386663386859E-2</v>
      </c>
      <c r="P16" s="11"/>
      <c r="Q16" s="12"/>
      <c r="R16" s="13"/>
      <c r="S16" s="24"/>
      <c r="T16" s="1"/>
      <c r="U16" s="1"/>
      <c r="V16" s="1"/>
    </row>
    <row r="17" spans="1:22" ht="19" thickTop="1" thickBot="1" x14ac:dyDescent="0.4">
      <c r="A17" s="25"/>
      <c r="B17" s="29" t="s">
        <v>20</v>
      </c>
      <c r="C17" s="20">
        <v>2.3355580319670963</v>
      </c>
      <c r="D17" s="86">
        <f>'Dane szczegółowe - masa, praca'!D52/1000</f>
        <v>2.0527383980212917</v>
      </c>
      <c r="E17" s="89">
        <v>2.4795087371989091</v>
      </c>
      <c r="F17" s="91"/>
      <c r="G17" s="30"/>
      <c r="H17" s="17">
        <v>9.5112095652710575</v>
      </c>
      <c r="I17" s="20">
        <v>2.2213136890650138</v>
      </c>
      <c r="J17" s="20">
        <v>2.4447066426382031</v>
      </c>
      <c r="K17" s="20">
        <v>2.4404176943236822</v>
      </c>
      <c r="L17" s="20">
        <v>2.404771539244158</v>
      </c>
      <c r="M17" s="10">
        <v>5.1430981344273707E-2</v>
      </c>
      <c r="N17" s="9">
        <f t="shared" si="1"/>
        <v>-0.16033344769494273</v>
      </c>
      <c r="O17" s="9">
        <f t="shared" si="1"/>
        <v>1.6018177120314725E-2</v>
      </c>
      <c r="P17" s="11"/>
      <c r="Q17" s="12"/>
      <c r="R17" s="13"/>
      <c r="S17" s="24"/>
      <c r="T17" s="1"/>
      <c r="U17" s="1"/>
      <c r="V17" s="1"/>
    </row>
    <row r="18" spans="1:22" ht="15.5" thickTop="1" thickBot="1" x14ac:dyDescent="0.4">
      <c r="A18" s="25"/>
      <c r="B18" s="29" t="s">
        <v>21</v>
      </c>
      <c r="C18" s="20">
        <v>0.85692372912898951</v>
      </c>
      <c r="D18" s="20">
        <f>'Dane szczegółowe - masa, praca'!D54/1000</f>
        <v>0.76082786851656869</v>
      </c>
      <c r="E18" s="89">
        <v>0.78965138832539705</v>
      </c>
      <c r="F18" s="91"/>
      <c r="G18" s="30"/>
      <c r="H18" s="17">
        <v>3.1591831919318625</v>
      </c>
      <c r="I18" s="20">
        <v>0.77939507380463158</v>
      </c>
      <c r="J18" s="20">
        <v>0.82755167944434671</v>
      </c>
      <c r="K18" s="20">
        <v>0.77597330645876483</v>
      </c>
      <c r="L18" s="20">
        <v>0.77626313222411925</v>
      </c>
      <c r="M18" s="10">
        <v>9.9472857771476964E-2</v>
      </c>
      <c r="N18" s="9">
        <f t="shared" si="1"/>
        <v>-8.0627968724055088E-2</v>
      </c>
      <c r="O18" s="9">
        <f t="shared" si="1"/>
        <v>1.7627000507341561E-2</v>
      </c>
      <c r="P18" s="11"/>
      <c r="Q18" s="12"/>
      <c r="R18" s="13"/>
      <c r="S18" s="24"/>
      <c r="T18" s="1"/>
      <c r="U18" s="1"/>
      <c r="V18" s="1"/>
    </row>
    <row r="19" spans="1:22" ht="19" thickTop="1" thickBot="1" x14ac:dyDescent="0.4">
      <c r="A19" s="25"/>
      <c r="B19" s="29" t="s">
        <v>22</v>
      </c>
      <c r="C19" s="20">
        <v>0.52980615332017222</v>
      </c>
      <c r="D19" s="20">
        <f>'Dane szczegółowe - masa, praca'!D58/1000</f>
        <v>0.46118504573220903</v>
      </c>
      <c r="E19" s="89">
        <v>0.50173403784146098</v>
      </c>
      <c r="F19" s="91"/>
      <c r="G19" s="30"/>
      <c r="H19" s="17">
        <v>2.1026657227010914</v>
      </c>
      <c r="I19" s="20">
        <v>0.62605413328586268</v>
      </c>
      <c r="J19" s="20">
        <v>0.51827636135522925</v>
      </c>
      <c r="K19" s="20">
        <v>0.51208438208223894</v>
      </c>
      <c r="L19" s="20">
        <v>0.44625084597776071</v>
      </c>
      <c r="M19" s="10">
        <v>-0.15373747228619072</v>
      </c>
      <c r="N19" s="9">
        <f t="shared" si="1"/>
        <v>-0.11015612495567695</v>
      </c>
      <c r="O19" s="9">
        <f t="shared" si="1"/>
        <v>-2.0212184950244683E-2</v>
      </c>
      <c r="P19" s="11"/>
      <c r="Q19" s="12"/>
      <c r="R19" s="13"/>
      <c r="S19" s="24"/>
      <c r="T19" s="1"/>
      <c r="U19" s="1"/>
      <c r="V19" s="1"/>
    </row>
    <row r="20" spans="1:22" ht="19" thickTop="1" thickBot="1" x14ac:dyDescent="0.4">
      <c r="A20" s="25"/>
      <c r="B20" s="31" t="s">
        <v>23</v>
      </c>
      <c r="C20" s="20">
        <v>2.5532717792884103</v>
      </c>
      <c r="D20" s="20">
        <f>D14-SUM(D15:D19)</f>
        <v>2.7150034903708988</v>
      </c>
      <c r="E20" s="89">
        <v>2.8976545071731472</v>
      </c>
      <c r="F20" s="91"/>
      <c r="G20" s="30"/>
      <c r="H20" s="17">
        <v>10.285891322315583</v>
      </c>
      <c r="I20" s="20">
        <v>2.463602970743052</v>
      </c>
      <c r="J20" s="20">
        <v>2.4906740328234456</v>
      </c>
      <c r="K20" s="20">
        <v>2.6174494826939512</v>
      </c>
      <c r="L20" s="20">
        <v>2.7141648360551347</v>
      </c>
      <c r="M20" s="10">
        <v>3.63974266999334E-2</v>
      </c>
      <c r="N20" s="9">
        <f t="shared" si="1"/>
        <v>9.0067770648073031E-2</v>
      </c>
      <c r="O20" s="9">
        <f t="shared" si="1"/>
        <v>0.10705269627240388</v>
      </c>
      <c r="P20" s="11"/>
      <c r="Q20" s="12"/>
      <c r="R20" s="13"/>
      <c r="S20" s="24"/>
      <c r="T20" s="1"/>
      <c r="U20" s="1"/>
      <c r="V20" s="1"/>
    </row>
    <row r="21" spans="1:22" ht="15" thickTop="1" x14ac:dyDescent="0.35">
      <c r="A21" s="1"/>
      <c r="B21" s="32"/>
      <c r="C21" s="21"/>
      <c r="D21" s="92"/>
      <c r="E21" s="22"/>
      <c r="F21" s="94"/>
      <c r="G21" s="21"/>
      <c r="H21" s="21"/>
      <c r="I21" s="92"/>
      <c r="J21" s="92"/>
      <c r="K21" s="93"/>
      <c r="L21" s="32"/>
      <c r="M21" s="32"/>
      <c r="N21" s="32"/>
      <c r="O21" s="32"/>
      <c r="P21" s="33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24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1"/>
      <c r="R23" s="1"/>
      <c r="S23" s="1"/>
      <c r="T23" s="1"/>
      <c r="U23" s="1"/>
      <c r="V23" s="1"/>
    </row>
    <row r="24" spans="1:22" x14ac:dyDescent="0.35">
      <c r="A24" s="1"/>
      <c r="B24" s="34" t="s">
        <v>25</v>
      </c>
      <c r="C24" s="1"/>
      <c r="D24" s="1"/>
      <c r="E24" s="24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1"/>
      <c r="R24" s="1"/>
      <c r="S24" s="1"/>
      <c r="T24" s="1"/>
      <c r="U24" s="1"/>
      <c r="V24" s="1"/>
    </row>
    <row r="25" spans="1:22" x14ac:dyDescent="0.35">
      <c r="E25" s="24"/>
    </row>
    <row r="26" spans="1:22" x14ac:dyDescent="0.35">
      <c r="E26" s="24"/>
    </row>
  </sheetData>
  <mergeCells count="2">
    <mergeCell ref="B2:P2"/>
    <mergeCell ref="B12:P12"/>
  </mergeCells>
  <conditionalFormatting sqref="M4:P10">
    <cfRule type="cellIs" dxfId="37" priority="15" operator="greaterThan">
      <formula>0</formula>
    </cfRule>
    <cfRule type="cellIs" priority="16" operator="greaterThan">
      <formula>0</formula>
    </cfRule>
  </conditionalFormatting>
  <conditionalFormatting sqref="M4:M10">
    <cfRule type="cellIs" dxfId="36" priority="14" operator="lessThan">
      <formula>0</formula>
    </cfRule>
  </conditionalFormatting>
  <conditionalFormatting sqref="M14:M20">
    <cfRule type="cellIs" dxfId="35" priority="11" operator="lessThan">
      <formula>0</formula>
    </cfRule>
  </conditionalFormatting>
  <conditionalFormatting sqref="M14:P20">
    <cfRule type="cellIs" dxfId="34" priority="12" operator="greaterThan">
      <formula>0</formula>
    </cfRule>
    <cfRule type="cellIs" priority="13" operator="greaterThan">
      <formula>0</formula>
    </cfRule>
  </conditionalFormatting>
  <conditionalFormatting sqref="N8:N9">
    <cfRule type="cellIs" dxfId="33" priority="10" operator="lessThan">
      <formula>0</formula>
    </cfRule>
  </conditionalFormatting>
  <conditionalFormatting sqref="N15">
    <cfRule type="cellIs" dxfId="32" priority="9" operator="lessThan">
      <formula>0</formula>
    </cfRule>
  </conditionalFormatting>
  <conditionalFormatting sqref="N17:N19">
    <cfRule type="cellIs" dxfId="31" priority="8" operator="lessThan">
      <formula>0</formula>
    </cfRule>
  </conditionalFormatting>
  <conditionalFormatting sqref="N4:N10">
    <cfRule type="cellIs" dxfId="30" priority="7" operator="lessThan">
      <formula>0</formula>
    </cfRule>
  </conditionalFormatting>
  <conditionalFormatting sqref="N14:N20">
    <cfRule type="cellIs" dxfId="29" priority="6" operator="lessThan">
      <formula>0</formula>
    </cfRule>
  </conditionalFormatting>
  <conditionalFormatting sqref="O8:O9">
    <cfRule type="cellIs" dxfId="28" priority="5" operator="lessThan">
      <formula>0</formula>
    </cfRule>
  </conditionalFormatting>
  <conditionalFormatting sqref="O4:O10">
    <cfRule type="cellIs" dxfId="27" priority="4" operator="lessThan">
      <formula>0</formula>
    </cfRule>
  </conditionalFormatting>
  <conditionalFormatting sqref="O15">
    <cfRule type="cellIs" dxfId="26" priority="3" operator="lessThan">
      <formula>0</formula>
    </cfRule>
  </conditionalFormatting>
  <conditionalFormatting sqref="O17:O19">
    <cfRule type="cellIs" dxfId="25" priority="2" operator="lessThan">
      <formula>0</formula>
    </cfRule>
  </conditionalFormatting>
  <conditionalFormatting sqref="O14:O20">
    <cfRule type="cellIs" dxfId="24" priority="1" operator="lessThan">
      <formula>0</formula>
    </cfRule>
  </conditionalFormatting>
  <pageMargins left="0.7" right="0.7" top="0.75" bottom="0.75" header="0.3" footer="0.3"/>
  <pageSetup paperSize="9" scale="3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topLeftCell="A19" zoomScale="40" zoomScaleNormal="100" zoomScaleSheetLayoutView="40" workbookViewId="0">
      <selection activeCell="U36" sqref="U36"/>
    </sheetView>
  </sheetViews>
  <sheetFormatPr defaultColWidth="9.1796875" defaultRowHeight="14" x14ac:dyDescent="0.3"/>
  <cols>
    <col min="1" max="1" width="9.1796875" style="63"/>
    <col min="2" max="2" width="44.7265625" style="63" customWidth="1"/>
    <col min="3" max="3" width="10.7265625" style="84" customWidth="1"/>
    <col min="4" max="4" width="11.08984375" style="84" bestFit="1" customWidth="1"/>
    <col min="5" max="5" width="12.453125" style="84" bestFit="1" customWidth="1"/>
    <col min="6" max="6" width="10.7265625" style="84" customWidth="1"/>
    <col min="7" max="7" width="13.453125" style="84" bestFit="1" customWidth="1"/>
    <col min="8" max="8" width="13.54296875" style="84" bestFit="1" customWidth="1"/>
    <col min="9" max="10" width="10.7265625" style="84" customWidth="1"/>
    <col min="11" max="11" width="13.7265625" style="63" customWidth="1"/>
    <col min="12" max="13" width="11.453125" style="63" bestFit="1" customWidth="1"/>
    <col min="14" max="14" width="14.453125" style="63" bestFit="1" customWidth="1"/>
    <col min="15" max="16384" width="9.1796875" style="63"/>
  </cols>
  <sheetData>
    <row r="1" spans="1:14" x14ac:dyDescent="0.3">
      <c r="A1" s="61"/>
      <c r="B1" s="61"/>
      <c r="C1" s="62"/>
      <c r="D1" s="62"/>
      <c r="E1" s="62"/>
      <c r="F1" s="62"/>
      <c r="G1" s="62"/>
      <c r="H1" s="62"/>
      <c r="I1" s="62"/>
      <c r="J1" s="62"/>
      <c r="K1" s="61"/>
    </row>
    <row r="2" spans="1:14" ht="38.25" customHeight="1" x14ac:dyDescent="0.3">
      <c r="A2" s="61"/>
      <c r="B2" s="116" t="s">
        <v>90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15.75" customHeight="1" x14ac:dyDescent="0.3">
      <c r="A3" s="61"/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4" ht="36.75" customHeight="1" x14ac:dyDescent="0.3">
      <c r="A4" s="61"/>
      <c r="B4" s="126" t="s">
        <v>46</v>
      </c>
      <c r="C4" s="127" t="s">
        <v>47</v>
      </c>
      <c r="D4" s="128"/>
      <c r="E4" s="128"/>
      <c r="F4" s="128"/>
      <c r="G4" s="128"/>
      <c r="H4" s="128"/>
      <c r="I4" s="128"/>
      <c r="J4" s="128"/>
      <c r="K4" s="114" t="s">
        <v>83</v>
      </c>
      <c r="L4" s="114" t="s">
        <v>84</v>
      </c>
      <c r="M4" s="114" t="s">
        <v>86</v>
      </c>
    </row>
    <row r="5" spans="1:14" ht="15" customHeight="1" x14ac:dyDescent="0.3">
      <c r="A5" s="61"/>
      <c r="B5" s="126"/>
      <c r="C5" s="64" t="s">
        <v>2</v>
      </c>
      <c r="D5" s="64" t="s">
        <v>80</v>
      </c>
      <c r="E5" s="64" t="s">
        <v>81</v>
      </c>
      <c r="F5" s="64" t="s">
        <v>82</v>
      </c>
      <c r="G5" s="64" t="s">
        <v>8</v>
      </c>
      <c r="H5" s="64" t="s">
        <v>48</v>
      </c>
      <c r="I5" s="64" t="s">
        <v>49</v>
      </c>
      <c r="J5" s="64" t="s">
        <v>50</v>
      </c>
      <c r="K5" s="115"/>
      <c r="L5" s="115"/>
      <c r="M5" s="115"/>
    </row>
    <row r="6" spans="1:14" ht="15" customHeight="1" x14ac:dyDescent="0.3">
      <c r="A6" s="61"/>
      <c r="B6" s="65" t="s">
        <v>51</v>
      </c>
      <c r="C6" s="66">
        <f t="shared" ref="C6:J6" si="0">C7+C9+C11+C14+C15+C16+C17+C19+C20+C23+C24+C25+C26+C27+C28+C29+C30+C31+C32+C33</f>
        <v>54297.838368835095</v>
      </c>
      <c r="D6" s="66">
        <f t="shared" si="0"/>
        <v>50831.780600251986</v>
      </c>
      <c r="E6" s="66">
        <f t="shared" si="0"/>
        <v>56946.586342649978</v>
      </c>
      <c r="F6" s="67">
        <f t="shared" si="0"/>
        <v>0</v>
      </c>
      <c r="G6" s="66">
        <f t="shared" si="0"/>
        <v>60083.443450800012</v>
      </c>
      <c r="H6" s="66">
        <f t="shared" si="0"/>
        <v>58124.312207217095</v>
      </c>
      <c r="I6" s="66">
        <f t="shared" si="0"/>
        <v>59426.845407000015</v>
      </c>
      <c r="J6" s="66">
        <f t="shared" si="0"/>
        <v>58761.670471605838</v>
      </c>
      <c r="K6" s="68">
        <f>C6/G6-1</f>
        <v>-9.6292834592653143E-2</v>
      </c>
      <c r="L6" s="68">
        <f>D6/H6-1</f>
        <v>-0.12546439398657727</v>
      </c>
      <c r="M6" s="68">
        <f>E6/I6-1</f>
        <v>-4.1736340661587268E-2</v>
      </c>
      <c r="N6" s="90"/>
    </row>
    <row r="7" spans="1:14" ht="15" customHeight="1" x14ac:dyDescent="0.3">
      <c r="A7" s="61"/>
      <c r="B7" s="69" t="s">
        <v>52</v>
      </c>
      <c r="C7" s="70">
        <v>770.93506400000001</v>
      </c>
      <c r="D7" s="71">
        <v>770.15241999999989</v>
      </c>
      <c r="E7" s="72">
        <v>639.57058199999994</v>
      </c>
      <c r="F7" s="68"/>
      <c r="G7" s="70">
        <v>818.41852000000006</v>
      </c>
      <c r="H7" s="70">
        <v>661.33589000000006</v>
      </c>
      <c r="I7" s="70">
        <v>673.97053000000017</v>
      </c>
      <c r="J7" s="70">
        <v>777.87016729155459</v>
      </c>
      <c r="K7" s="73">
        <f t="shared" ref="K7:K33" si="1">C7/G7-1</f>
        <v>-5.8018550215603648E-2</v>
      </c>
      <c r="L7" s="73">
        <f t="shared" ref="L7:M33" si="2">D7/H7-1</f>
        <v>0.16454048789035158</v>
      </c>
      <c r="M7" s="73">
        <f t="shared" si="2"/>
        <v>-5.1040730223026576E-2</v>
      </c>
      <c r="N7" s="74"/>
    </row>
    <row r="8" spans="1:14" ht="19.5" customHeight="1" x14ac:dyDescent="0.3">
      <c r="A8" s="61"/>
      <c r="B8" s="69" t="s">
        <v>53</v>
      </c>
      <c r="C8" s="70">
        <v>193.87554999999998</v>
      </c>
      <c r="D8" s="71">
        <v>209.78272000000001</v>
      </c>
      <c r="E8" s="72">
        <v>109.64875600000001</v>
      </c>
      <c r="F8" s="73"/>
      <c r="G8" s="70">
        <v>134.88641000000001</v>
      </c>
      <c r="H8" s="70">
        <v>109.78640000000001</v>
      </c>
      <c r="I8" s="70">
        <v>97.076809999999995</v>
      </c>
      <c r="J8" s="70">
        <v>178.33435</v>
      </c>
      <c r="K8" s="73">
        <f t="shared" si="1"/>
        <v>0.43732456071742121</v>
      </c>
      <c r="L8" s="73">
        <f t="shared" si="2"/>
        <v>0.91082611325264318</v>
      </c>
      <c r="M8" s="73">
        <f t="shared" si="2"/>
        <v>0.12950514134117119</v>
      </c>
      <c r="N8" s="74"/>
    </row>
    <row r="9" spans="1:14" ht="13.5" customHeight="1" x14ac:dyDescent="0.3">
      <c r="A9" s="61"/>
      <c r="B9" s="69" t="s">
        <v>54</v>
      </c>
      <c r="C9" s="70">
        <v>20790.658276353006</v>
      </c>
      <c r="D9" s="71">
        <v>17995.579189629039</v>
      </c>
      <c r="E9" s="72">
        <v>20560.189955681188</v>
      </c>
      <c r="F9" s="73"/>
      <c r="G9" s="70">
        <v>24299.987706531578</v>
      </c>
      <c r="H9" s="70">
        <v>20927.945455859939</v>
      </c>
      <c r="I9" s="70">
        <v>22442.069799953915</v>
      </c>
      <c r="J9" s="70">
        <v>23427.750782655381</v>
      </c>
      <c r="K9" s="73">
        <f t="shared" si="1"/>
        <v>-0.14441692203964784</v>
      </c>
      <c r="L9" s="73">
        <f t="shared" si="2"/>
        <v>-0.14011725481680393</v>
      </c>
      <c r="M9" s="73">
        <f t="shared" si="2"/>
        <v>-8.3855003618097279E-2</v>
      </c>
      <c r="N9" s="88"/>
    </row>
    <row r="10" spans="1:14" ht="13.5" customHeight="1" x14ac:dyDescent="0.3">
      <c r="A10" s="61"/>
      <c r="B10" s="69" t="s">
        <v>55</v>
      </c>
      <c r="C10" s="70">
        <v>20453.914251703001</v>
      </c>
      <c r="D10" s="71">
        <v>17551.785321629042</v>
      </c>
      <c r="E10" s="72">
        <v>20113.869715121189</v>
      </c>
      <c r="F10" s="73"/>
      <c r="G10" s="70">
        <v>23896.274516531579</v>
      </c>
      <c r="H10" s="70">
        <v>20220.665025859944</v>
      </c>
      <c r="I10" s="70">
        <v>21680.42428995392</v>
      </c>
      <c r="J10" s="70">
        <v>22784.784252655383</v>
      </c>
      <c r="K10" s="73">
        <f t="shared" si="1"/>
        <v>-0.14405426513020403</v>
      </c>
      <c r="L10" s="73">
        <f t="shared" si="2"/>
        <v>-0.13198773140337894</v>
      </c>
      <c r="M10" s="73">
        <f t="shared" si="2"/>
        <v>-7.2256638241098736E-2</v>
      </c>
      <c r="N10" s="74"/>
    </row>
    <row r="11" spans="1:14" ht="16" customHeight="1" x14ac:dyDescent="0.3">
      <c r="A11" s="61"/>
      <c r="B11" s="69" t="s">
        <v>56</v>
      </c>
      <c r="C11" s="70">
        <v>13016.407388</v>
      </c>
      <c r="D11" s="71">
        <v>13871.426008999999</v>
      </c>
      <c r="E11" s="72">
        <v>15201.275068200001</v>
      </c>
      <c r="F11" s="73"/>
      <c r="G11" s="70">
        <v>15855.110586631579</v>
      </c>
      <c r="H11" s="70">
        <v>16992.477037721979</v>
      </c>
      <c r="I11" s="70">
        <v>16688.888894449876</v>
      </c>
      <c r="J11" s="70">
        <v>15233.203696260414</v>
      </c>
      <c r="K11" s="73">
        <f t="shared" si="1"/>
        <v>-0.17904026484842461</v>
      </c>
      <c r="L11" s="73">
        <f t="shared" si="2"/>
        <v>-0.18367251706702259</v>
      </c>
      <c r="M11" s="73">
        <f t="shared" si="2"/>
        <v>-8.9137978906708493E-2</v>
      </c>
      <c r="N11" s="74"/>
    </row>
    <row r="12" spans="1:14" ht="13" customHeight="1" x14ac:dyDescent="0.3">
      <c r="A12" s="61"/>
      <c r="B12" s="69" t="s">
        <v>57</v>
      </c>
      <c r="C12" s="70">
        <v>1650.42563</v>
      </c>
      <c r="D12" s="71">
        <v>1246.2519140000002</v>
      </c>
      <c r="E12" s="72">
        <v>1619.4273599999999</v>
      </c>
      <c r="F12" s="73"/>
      <c r="G12" s="70">
        <v>2795.2750160000001</v>
      </c>
      <c r="H12" s="70">
        <v>2931.3017309999996</v>
      </c>
      <c r="I12" s="70">
        <v>2265.5974300000003</v>
      </c>
      <c r="J12" s="70">
        <v>1886.1270399999999</v>
      </c>
      <c r="K12" s="73">
        <f t="shared" si="1"/>
        <v>-0.40956592086536936</v>
      </c>
      <c r="L12" s="73">
        <f t="shared" si="2"/>
        <v>-0.57484693546888899</v>
      </c>
      <c r="M12" s="73">
        <f t="shared" si="2"/>
        <v>-0.28520957052815876</v>
      </c>
      <c r="N12" s="74"/>
    </row>
    <row r="13" spans="1:14" ht="15" customHeight="1" x14ac:dyDescent="0.3">
      <c r="A13" s="61"/>
      <c r="B13" s="69" t="s">
        <v>58</v>
      </c>
      <c r="C13" s="70">
        <v>10000.060534999999</v>
      </c>
      <c r="D13" s="71">
        <v>11236.673218</v>
      </c>
      <c r="E13" s="72">
        <v>11977.906228200001</v>
      </c>
      <c r="F13" s="73"/>
      <c r="G13" s="70">
        <v>11390.694860000001</v>
      </c>
      <c r="H13" s="70">
        <v>12523.300777000002</v>
      </c>
      <c r="I13" s="70">
        <v>12875.219329</v>
      </c>
      <c r="J13" s="70">
        <v>11880.261417</v>
      </c>
      <c r="K13" s="73">
        <f>C13/G13-1</f>
        <v>-0.12208511790473886</v>
      </c>
      <c r="L13" s="73">
        <f t="shared" si="2"/>
        <v>-0.10273869340924813</v>
      </c>
      <c r="M13" s="73">
        <f t="shared" si="2"/>
        <v>-6.96930341822527E-2</v>
      </c>
      <c r="N13" s="74"/>
    </row>
    <row r="14" spans="1:14" ht="13.5" customHeight="1" x14ac:dyDescent="0.3">
      <c r="A14" s="61"/>
      <c r="B14" s="69" t="s">
        <v>59</v>
      </c>
      <c r="C14" s="70">
        <v>429.39308799999998</v>
      </c>
      <c r="D14" s="71">
        <v>352.77245899999997</v>
      </c>
      <c r="E14" s="72">
        <v>362.07409018181818</v>
      </c>
      <c r="F14" s="73"/>
      <c r="G14" s="70">
        <v>416.67407499999996</v>
      </c>
      <c r="H14" s="70">
        <v>496.73769500000003</v>
      </c>
      <c r="I14" s="70">
        <v>346.76891000000001</v>
      </c>
      <c r="J14" s="70">
        <v>475.52421699999996</v>
      </c>
      <c r="K14" s="73">
        <f>C14/G14-1</f>
        <v>3.0525088463927208E-2</v>
      </c>
      <c r="L14" s="73">
        <f t="shared" si="2"/>
        <v>-0.28982144389102593</v>
      </c>
      <c r="M14" s="73">
        <f t="shared" si="2"/>
        <v>4.4136540907944166E-2</v>
      </c>
      <c r="N14" s="74"/>
    </row>
    <row r="15" spans="1:14" ht="14.25" customHeight="1" x14ac:dyDescent="0.3">
      <c r="A15" s="61"/>
      <c r="B15" s="69" t="s">
        <v>60</v>
      </c>
      <c r="C15" s="70">
        <v>3.200231</v>
      </c>
      <c r="D15" s="71">
        <v>6.1879840000000002</v>
      </c>
      <c r="E15" s="72">
        <v>12.137874790000001</v>
      </c>
      <c r="F15" s="73"/>
      <c r="G15" s="70">
        <v>1.8112409999999999</v>
      </c>
      <c r="H15" s="70">
        <v>3.7332720000000004</v>
      </c>
      <c r="I15" s="70">
        <v>5.1004769999999997</v>
      </c>
      <c r="J15" s="70">
        <v>3.758947</v>
      </c>
      <c r="K15" s="73">
        <f t="shared" si="1"/>
        <v>0.76687199549921869</v>
      </c>
      <c r="L15" s="73">
        <f t="shared" si="2"/>
        <v>0.65752294501981101</v>
      </c>
      <c r="M15" s="73">
        <f t="shared" si="2"/>
        <v>1.3797528721333321</v>
      </c>
      <c r="N15" s="88"/>
    </row>
    <row r="16" spans="1:14" ht="19.5" customHeight="1" x14ac:dyDescent="0.3">
      <c r="A16" s="76"/>
      <c r="B16" s="69" t="s">
        <v>61</v>
      </c>
      <c r="C16" s="70">
        <v>560.60119776399995</v>
      </c>
      <c r="D16" s="71">
        <v>346.53869587200001</v>
      </c>
      <c r="E16" s="72">
        <v>500.56180990957574</v>
      </c>
      <c r="F16" s="73"/>
      <c r="G16" s="70">
        <v>525.49715194308203</v>
      </c>
      <c r="H16" s="70">
        <v>520.82134799286916</v>
      </c>
      <c r="I16" s="70">
        <v>502.48733381566836</v>
      </c>
      <c r="J16" s="70">
        <v>601.11544322510804</v>
      </c>
      <c r="K16" s="73">
        <f t="shared" si="1"/>
        <v>6.6801591009802763E-2</v>
      </c>
      <c r="L16" s="73">
        <f t="shared" si="2"/>
        <v>-0.33463039253770255</v>
      </c>
      <c r="M16" s="73">
        <f t="shared" si="2"/>
        <v>-3.8319849606377465E-3</v>
      </c>
      <c r="N16" s="74"/>
    </row>
    <row r="17" spans="1:14" ht="15" customHeight="1" x14ac:dyDescent="0.3">
      <c r="A17" s="61"/>
      <c r="B17" s="69" t="s">
        <v>62</v>
      </c>
      <c r="C17" s="70">
        <v>6635.2211359999983</v>
      </c>
      <c r="D17" s="71">
        <v>5702.2876269999997</v>
      </c>
      <c r="E17" s="72">
        <v>6854.9003672499994</v>
      </c>
      <c r="F17" s="73"/>
      <c r="G17" s="70">
        <v>6705.8203469999999</v>
      </c>
      <c r="H17" s="70">
        <v>6932.4903130000002</v>
      </c>
      <c r="I17" s="70">
        <v>7217.372362000001</v>
      </c>
      <c r="J17" s="70">
        <v>6966.0869378019233</v>
      </c>
      <c r="K17" s="73">
        <f t="shared" si="1"/>
        <v>-1.0528049865157207E-2</v>
      </c>
      <c r="L17" s="73">
        <f t="shared" si="2"/>
        <v>-0.17745465632935542</v>
      </c>
      <c r="M17" s="73">
        <f t="shared" si="2"/>
        <v>-5.0222155179140193E-2</v>
      </c>
      <c r="N17" s="74"/>
    </row>
    <row r="18" spans="1:14" ht="13.5" customHeight="1" x14ac:dyDescent="0.3">
      <c r="A18" s="61"/>
      <c r="B18" s="69" t="s">
        <v>63</v>
      </c>
      <c r="C18" s="70">
        <v>4159.6897169999993</v>
      </c>
      <c r="D18" s="71">
        <v>3834.7140999999997</v>
      </c>
      <c r="E18" s="72">
        <v>4402.5353229999982</v>
      </c>
      <c r="F18" s="73"/>
      <c r="G18" s="70">
        <v>4197.0487869999997</v>
      </c>
      <c r="H18" s="70">
        <v>4489.2306660000004</v>
      </c>
      <c r="I18" s="70">
        <v>4735.421018</v>
      </c>
      <c r="J18" s="70">
        <v>4677.4681055626988</v>
      </c>
      <c r="K18" s="73">
        <f t="shared" si="1"/>
        <v>-8.9012713208664884E-3</v>
      </c>
      <c r="L18" s="73">
        <f t="shared" si="2"/>
        <v>-0.14579704512782121</v>
      </c>
      <c r="M18" s="73">
        <f t="shared" si="2"/>
        <v>-7.0296958545957522E-2</v>
      </c>
      <c r="N18" s="74"/>
    </row>
    <row r="19" spans="1:14" ht="18" customHeight="1" x14ac:dyDescent="0.3">
      <c r="A19" s="61"/>
      <c r="B19" s="69" t="s">
        <v>64</v>
      </c>
      <c r="C19" s="70">
        <v>2698.6450551517751</v>
      </c>
      <c r="D19" s="71">
        <v>2373.2237007884414</v>
      </c>
      <c r="E19" s="72">
        <v>2555.5279674336098</v>
      </c>
      <c r="F19" s="73"/>
      <c r="G19" s="70">
        <v>2552.3691129188355</v>
      </c>
      <c r="H19" s="70">
        <v>2559.6039858181543</v>
      </c>
      <c r="I19" s="70">
        <v>2486.4570272142923</v>
      </c>
      <c r="J19" s="70">
        <v>2438.0868663158444</v>
      </c>
      <c r="K19" s="73">
        <f t="shared" si="1"/>
        <v>5.7309870070344715E-2</v>
      </c>
      <c r="L19" s="73">
        <f t="shared" si="2"/>
        <v>-7.2816062977858698E-2</v>
      </c>
      <c r="M19" s="73">
        <f t="shared" si="2"/>
        <v>2.7778859422598279E-2</v>
      </c>
      <c r="N19" s="74"/>
    </row>
    <row r="20" spans="1:14" ht="13.5" customHeight="1" x14ac:dyDescent="0.3">
      <c r="A20" s="61"/>
      <c r="B20" s="69" t="s">
        <v>65</v>
      </c>
      <c r="C20" s="70">
        <v>739.76308998200011</v>
      </c>
      <c r="D20" s="71">
        <v>911.31469799199988</v>
      </c>
      <c r="E20" s="72">
        <v>878.49168960000009</v>
      </c>
      <c r="F20" s="73"/>
      <c r="G20" s="70">
        <v>581.08150000000001</v>
      </c>
      <c r="H20" s="70">
        <v>821.36973199999989</v>
      </c>
      <c r="I20" s="70">
        <v>820.53324900000007</v>
      </c>
      <c r="J20" s="70">
        <v>709.66233199999999</v>
      </c>
      <c r="K20" s="73">
        <f t="shared" si="1"/>
        <v>0.273079748678972</v>
      </c>
      <c r="L20" s="73">
        <f t="shared" si="2"/>
        <v>0.10950606345450287</v>
      </c>
      <c r="M20" s="73">
        <f t="shared" si="2"/>
        <v>7.0635090863941263E-2</v>
      </c>
      <c r="N20" s="74"/>
    </row>
    <row r="21" spans="1:14" ht="15" customHeight="1" x14ac:dyDescent="0.3">
      <c r="A21" s="61"/>
      <c r="B21" s="69" t="s">
        <v>66</v>
      </c>
      <c r="C21" s="70">
        <v>629.45596000000012</v>
      </c>
      <c r="D21" s="71">
        <v>797.22684399999991</v>
      </c>
      <c r="E21" s="72">
        <v>788.65122746999998</v>
      </c>
      <c r="F21" s="73"/>
      <c r="G21" s="70">
        <v>474.34070000000003</v>
      </c>
      <c r="H21" s="70">
        <v>693.66654999999992</v>
      </c>
      <c r="I21" s="70">
        <v>702.25286000000006</v>
      </c>
      <c r="J21" s="70">
        <v>598.81095000000005</v>
      </c>
      <c r="K21" s="73">
        <f t="shared" si="1"/>
        <v>0.3270123352265577</v>
      </c>
      <c r="L21" s="73">
        <f t="shared" si="2"/>
        <v>0.14929405778612215</v>
      </c>
      <c r="M21" s="73">
        <f t="shared" si="2"/>
        <v>0.12303028209810352</v>
      </c>
      <c r="N21" s="74"/>
    </row>
    <row r="22" spans="1:14" x14ac:dyDescent="0.3">
      <c r="A22" s="61"/>
      <c r="B22" s="69" t="s">
        <v>67</v>
      </c>
      <c r="C22" s="70">
        <v>83.420964982000001</v>
      </c>
      <c r="D22" s="71">
        <v>87.301641000000004</v>
      </c>
      <c r="E22" s="72">
        <v>40.11594513</v>
      </c>
      <c r="F22" s="73"/>
      <c r="G22" s="70">
        <v>74.859399999999994</v>
      </c>
      <c r="H22" s="70">
        <v>87.511443</v>
      </c>
      <c r="I22" s="70">
        <v>94.162013000000002</v>
      </c>
      <c r="J22" s="70">
        <v>71.812948999999989</v>
      </c>
      <c r="K22" s="73">
        <f t="shared" si="1"/>
        <v>0.11436860276732119</v>
      </c>
      <c r="L22" s="73">
        <f t="shared" si="2"/>
        <v>-2.3974236146465655E-3</v>
      </c>
      <c r="M22" s="73">
        <f t="shared" si="2"/>
        <v>-0.57396890899093256</v>
      </c>
      <c r="N22" s="74"/>
    </row>
    <row r="23" spans="1:14" x14ac:dyDescent="0.3">
      <c r="A23" s="77"/>
      <c r="B23" s="69" t="s">
        <v>68</v>
      </c>
      <c r="C23" s="70">
        <v>2415.3412122499608</v>
      </c>
      <c r="D23" s="71">
        <v>2126.7066508390985</v>
      </c>
      <c r="E23" s="72">
        <v>2264.5971739149713</v>
      </c>
      <c r="F23" s="73"/>
      <c r="G23" s="70">
        <v>2586.5567004672857</v>
      </c>
      <c r="H23" s="70">
        <v>2419.5078224221302</v>
      </c>
      <c r="I23" s="70">
        <v>2190.6500124302179</v>
      </c>
      <c r="J23" s="70">
        <v>2022.4569845381429</v>
      </c>
      <c r="K23" s="73">
        <f t="shared" si="1"/>
        <v>-6.6194368824929795E-2</v>
      </c>
      <c r="L23" s="73">
        <f t="shared" si="2"/>
        <v>-0.12101683196457413</v>
      </c>
      <c r="M23" s="73">
        <f t="shared" si="2"/>
        <v>3.3755808123233422E-2</v>
      </c>
      <c r="N23" s="74"/>
    </row>
    <row r="24" spans="1:14" ht="15" customHeight="1" x14ac:dyDescent="0.3">
      <c r="A24" s="61"/>
      <c r="B24" s="69" t="s">
        <v>69</v>
      </c>
      <c r="C24" s="70">
        <v>76.269718249999997</v>
      </c>
      <c r="D24" s="71">
        <v>57.958946000000005</v>
      </c>
      <c r="E24" s="72">
        <v>100.07366370238366</v>
      </c>
      <c r="F24" s="73"/>
      <c r="G24" s="70">
        <v>53.291412000000001</v>
      </c>
      <c r="H24" s="70">
        <v>52.208452506225804</v>
      </c>
      <c r="I24" s="70">
        <v>64.350301554743567</v>
      </c>
      <c r="J24" s="70">
        <v>80.231279720706752</v>
      </c>
      <c r="K24" s="73">
        <f t="shared" si="1"/>
        <v>0.43118216214650107</v>
      </c>
      <c r="L24" s="73">
        <f t="shared" si="2"/>
        <v>0.11014487535497164</v>
      </c>
      <c r="M24" s="73">
        <f t="shared" si="2"/>
        <v>0.55513900144274841</v>
      </c>
      <c r="N24" s="74"/>
    </row>
    <row r="25" spans="1:14" ht="13.5" customHeight="1" x14ac:dyDescent="0.3">
      <c r="A25" s="61"/>
      <c r="B25" s="69" t="s">
        <v>70</v>
      </c>
      <c r="C25" s="70">
        <v>397.54884356817138</v>
      </c>
      <c r="D25" s="71">
        <v>262.43619925505624</v>
      </c>
      <c r="E25" s="72">
        <v>400.85180163661494</v>
      </c>
      <c r="F25" s="73"/>
      <c r="G25" s="70">
        <v>387.70393582320412</v>
      </c>
      <c r="H25" s="70">
        <v>379.198026255743</v>
      </c>
      <c r="I25" s="70">
        <v>316.31074496365244</v>
      </c>
      <c r="J25" s="70">
        <v>348.06473107024732</v>
      </c>
      <c r="K25" s="73">
        <f t="shared" si="1"/>
        <v>2.5392849634254366E-2</v>
      </c>
      <c r="L25" s="73">
        <f t="shared" si="2"/>
        <v>-0.30791781316377143</v>
      </c>
      <c r="M25" s="73">
        <f t="shared" si="2"/>
        <v>0.26727216200852477</v>
      </c>
      <c r="N25" s="74"/>
    </row>
    <row r="26" spans="1:14" x14ac:dyDescent="0.3">
      <c r="A26" s="61"/>
      <c r="B26" s="69" t="s">
        <v>71</v>
      </c>
      <c r="C26" s="70">
        <v>150.66173599999999</v>
      </c>
      <c r="D26" s="71">
        <v>239.49681340000001</v>
      </c>
      <c r="E26" s="72">
        <v>277.55740900000001</v>
      </c>
      <c r="F26" s="73"/>
      <c r="G26" s="70">
        <v>47.836396000000001</v>
      </c>
      <c r="H26" s="70">
        <v>60.901428000000003</v>
      </c>
      <c r="I26" s="70">
        <v>67.001317999999998</v>
      </c>
      <c r="J26" s="70">
        <v>104.616349</v>
      </c>
      <c r="K26" s="73">
        <f t="shared" si="1"/>
        <v>2.1495210466942365</v>
      </c>
      <c r="L26" s="73">
        <f t="shared" si="2"/>
        <v>2.9325319826654965</v>
      </c>
      <c r="M26" s="73">
        <f t="shared" si="2"/>
        <v>3.1425664044399841</v>
      </c>
      <c r="N26" s="74"/>
    </row>
    <row r="27" spans="1:14" x14ac:dyDescent="0.3">
      <c r="A27" s="61"/>
      <c r="B27" s="69" t="s">
        <v>72</v>
      </c>
      <c r="C27" s="70">
        <v>813.67186099999992</v>
      </c>
      <c r="D27" s="71">
        <v>761.03531099999998</v>
      </c>
      <c r="E27" s="72">
        <v>713.72026899999992</v>
      </c>
      <c r="F27" s="73"/>
      <c r="G27" s="70">
        <v>734.05501000000004</v>
      </c>
      <c r="H27" s="70">
        <v>718.68671000000006</v>
      </c>
      <c r="I27" s="70">
        <v>662.35915999999986</v>
      </c>
      <c r="J27" s="70">
        <v>714.3399837500001</v>
      </c>
      <c r="K27" s="73">
        <f>C27/G27-1</f>
        <v>0.10846169553423501</v>
      </c>
      <c r="L27" s="73">
        <f t="shared" si="2"/>
        <v>5.8924981373316143E-2</v>
      </c>
      <c r="M27" s="73">
        <f t="shared" si="2"/>
        <v>7.7542686961557417E-2</v>
      </c>
      <c r="N27" s="74"/>
    </row>
    <row r="28" spans="1:14" x14ac:dyDescent="0.3">
      <c r="A28" s="61"/>
      <c r="B28" s="69" t="s">
        <v>73</v>
      </c>
      <c r="C28" s="70">
        <v>0</v>
      </c>
      <c r="D28" s="71">
        <v>4.2999999999999997E-2</v>
      </c>
      <c r="E28" s="72">
        <v>0</v>
      </c>
      <c r="F28" s="73"/>
      <c r="G28" s="70">
        <v>4.2999999999999997E-2</v>
      </c>
      <c r="H28" s="70">
        <v>2.5000000000000001E-2</v>
      </c>
      <c r="I28" s="70">
        <v>6.0999999999999999E-2</v>
      </c>
      <c r="J28" s="70">
        <v>1.4999999999999999E-2</v>
      </c>
      <c r="K28" s="73">
        <f t="shared" si="1"/>
        <v>-1</v>
      </c>
      <c r="L28" s="73">
        <f t="shared" si="2"/>
        <v>0.71999999999999975</v>
      </c>
      <c r="M28" s="73">
        <f t="shared" si="2"/>
        <v>-1</v>
      </c>
      <c r="N28" s="74"/>
    </row>
    <row r="29" spans="1:14" ht="13.5" customHeight="1" x14ac:dyDescent="0.3">
      <c r="A29" s="61"/>
      <c r="B29" s="69" t="s">
        <v>74</v>
      </c>
      <c r="C29" s="70">
        <v>335.22354341340161</v>
      </c>
      <c r="D29" s="71">
        <v>315.17363237581395</v>
      </c>
      <c r="E29" s="72">
        <v>310.97881788464343</v>
      </c>
      <c r="F29" s="73"/>
      <c r="G29" s="70">
        <v>337.68723362823738</v>
      </c>
      <c r="H29" s="70">
        <v>312.02413408315545</v>
      </c>
      <c r="I29" s="70">
        <v>320.2922487692307</v>
      </c>
      <c r="J29" s="70">
        <v>332.45560683677564</v>
      </c>
      <c r="K29" s="73">
        <f t="shared" si="1"/>
        <v>-7.295775408400762E-3</v>
      </c>
      <c r="L29" s="73">
        <f t="shared" si="2"/>
        <v>1.009376502850623E-2</v>
      </c>
      <c r="M29" s="73">
        <f t="shared" si="2"/>
        <v>-2.9077915311330416E-2</v>
      </c>
      <c r="N29" s="74"/>
    </row>
    <row r="30" spans="1:14" ht="15" customHeight="1" x14ac:dyDescent="0.3">
      <c r="A30" s="61"/>
      <c r="B30" s="69" t="s">
        <v>75</v>
      </c>
      <c r="C30" s="70">
        <v>0</v>
      </c>
      <c r="D30" s="71">
        <v>0</v>
      </c>
      <c r="E30" s="72">
        <v>0</v>
      </c>
      <c r="F30" s="73"/>
      <c r="G30" s="70">
        <v>4.3170000000000002</v>
      </c>
      <c r="H30" s="70">
        <v>1.1148900000000008</v>
      </c>
      <c r="I30" s="70">
        <v>0</v>
      </c>
      <c r="J30" s="70">
        <v>0</v>
      </c>
      <c r="K30" s="73">
        <f>C30/G30-1</f>
        <v>-1</v>
      </c>
      <c r="L30" s="73">
        <f t="shared" si="2"/>
        <v>-1</v>
      </c>
      <c r="M30" s="73"/>
      <c r="N30" s="74"/>
    </row>
    <row r="31" spans="1:14" ht="15.75" customHeight="1" x14ac:dyDescent="0.3">
      <c r="A31" s="61"/>
      <c r="B31" s="69" t="s">
        <v>76</v>
      </c>
      <c r="C31" s="70">
        <v>105.34185480000004</v>
      </c>
      <c r="D31" s="71">
        <v>153.39844216254545</v>
      </c>
      <c r="E31" s="72">
        <v>171.04485046317484</v>
      </c>
      <c r="F31" s="73"/>
      <c r="G31" s="70">
        <v>90.497492441507248</v>
      </c>
      <c r="H31" s="70">
        <v>73.001234049365863</v>
      </c>
      <c r="I31" s="70">
        <v>113.19712080303032</v>
      </c>
      <c r="J31" s="70">
        <v>138.17159652084669</v>
      </c>
      <c r="K31" s="73">
        <f t="shared" si="1"/>
        <v>0.16403064834185765</v>
      </c>
      <c r="L31" s="73">
        <f t="shared" si="2"/>
        <v>1.1013130005283518</v>
      </c>
      <c r="M31" s="73">
        <f t="shared" si="2"/>
        <v>0.51103534480177282</v>
      </c>
      <c r="N31" s="74"/>
    </row>
    <row r="32" spans="1:14" ht="17.25" customHeight="1" x14ac:dyDescent="0.3">
      <c r="A32" s="61"/>
      <c r="B32" s="69" t="s">
        <v>77</v>
      </c>
      <c r="C32" s="70">
        <v>4223.5855595067351</v>
      </c>
      <c r="D32" s="71">
        <v>4476.6879663857999</v>
      </c>
      <c r="E32" s="72">
        <v>4970.2694781698992</v>
      </c>
      <c r="F32" s="73"/>
      <c r="G32" s="70">
        <v>3950.5250835005077</v>
      </c>
      <c r="H32" s="70">
        <v>4026.0377589857308</v>
      </c>
      <c r="I32" s="70">
        <v>4322.4778988029011</v>
      </c>
      <c r="J32" s="70">
        <v>4169.4204151484964</v>
      </c>
      <c r="K32" s="73">
        <f t="shared" si="1"/>
        <v>6.9120046129228063E-2</v>
      </c>
      <c r="L32" s="73">
        <f t="shared" si="2"/>
        <v>0.11193392471152586</v>
      </c>
      <c r="M32" s="73">
        <f t="shared" si="2"/>
        <v>0.14986579330952798</v>
      </c>
      <c r="N32" s="74"/>
    </row>
    <row r="33" spans="1:14" ht="15" customHeight="1" x14ac:dyDescent="0.3">
      <c r="A33" s="61"/>
      <c r="B33" s="69" t="s">
        <v>78</v>
      </c>
      <c r="C33" s="70">
        <v>135.36951379605267</v>
      </c>
      <c r="D33" s="71">
        <v>109.36085555221032</v>
      </c>
      <c r="E33" s="72">
        <v>172.76347383211328</v>
      </c>
      <c r="F33" s="73"/>
      <c r="G33" s="70">
        <v>134.15994591418962</v>
      </c>
      <c r="H33" s="70">
        <v>165.09202152181246</v>
      </c>
      <c r="I33" s="70">
        <v>186.49701824247282</v>
      </c>
      <c r="J33" s="70">
        <v>218.83913547039148</v>
      </c>
      <c r="K33" s="73">
        <f t="shared" si="1"/>
        <v>9.0158644118469855E-3</v>
      </c>
      <c r="L33" s="73">
        <f t="shared" si="2"/>
        <v>-0.33757637380579752</v>
      </c>
      <c r="M33" s="73">
        <f t="shared" si="2"/>
        <v>-7.3639485176668962E-2</v>
      </c>
      <c r="N33" s="74"/>
    </row>
    <row r="34" spans="1:14" ht="14.5" x14ac:dyDescent="0.35">
      <c r="A34" s="61"/>
      <c r="B34" s="61"/>
      <c r="C34" s="62"/>
      <c r="D34" s="62"/>
      <c r="E34" s="62"/>
      <c r="F34" s="62"/>
      <c r="G34" s="78"/>
      <c r="H34" s="78"/>
      <c r="I34" s="78"/>
      <c r="J34" s="78"/>
      <c r="K34" s="61"/>
    </row>
    <row r="35" spans="1:14" x14ac:dyDescent="0.3">
      <c r="A35" s="61"/>
      <c r="B35" s="61"/>
      <c r="C35" s="62"/>
      <c r="D35" s="62"/>
      <c r="E35" s="62"/>
      <c r="F35" s="62"/>
      <c r="G35" s="62"/>
      <c r="H35" s="62"/>
      <c r="I35" s="62"/>
      <c r="J35" s="62"/>
      <c r="K35" s="61"/>
    </row>
    <row r="36" spans="1:14" ht="15" customHeight="1" x14ac:dyDescent="0.3">
      <c r="A36" s="61"/>
      <c r="B36" s="120" t="s">
        <v>85</v>
      </c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4" ht="14.25" customHeight="1" x14ac:dyDescent="0.3">
      <c r="A37" s="61"/>
      <c r="B37" s="122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4" ht="15" customHeight="1" x14ac:dyDescent="0.3">
      <c r="A38" s="61"/>
      <c r="B38" s="124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4" ht="36.75" customHeight="1" x14ac:dyDescent="0.3">
      <c r="A39" s="61"/>
      <c r="B39" s="126" t="s">
        <v>46</v>
      </c>
      <c r="C39" s="127" t="s">
        <v>79</v>
      </c>
      <c r="D39" s="128"/>
      <c r="E39" s="128"/>
      <c r="F39" s="128"/>
      <c r="G39" s="128"/>
      <c r="H39" s="128"/>
      <c r="I39" s="128"/>
      <c r="J39" s="128"/>
      <c r="K39" s="114" t="s">
        <v>83</v>
      </c>
      <c r="L39" s="114" t="s">
        <v>84</v>
      </c>
      <c r="M39" s="114" t="s">
        <v>86</v>
      </c>
    </row>
    <row r="40" spans="1:14" x14ac:dyDescent="0.3">
      <c r="A40" s="61"/>
      <c r="B40" s="126"/>
      <c r="C40" s="64" t="s">
        <v>2</v>
      </c>
      <c r="D40" s="64" t="s">
        <v>80</v>
      </c>
      <c r="E40" s="64" t="s">
        <v>81</v>
      </c>
      <c r="F40" s="64" t="s">
        <v>82</v>
      </c>
      <c r="G40" s="64" t="s">
        <v>8</v>
      </c>
      <c r="H40" s="64" t="s">
        <v>48</v>
      </c>
      <c r="I40" s="64" t="s">
        <v>49</v>
      </c>
      <c r="J40" s="64" t="s">
        <v>50</v>
      </c>
      <c r="K40" s="115"/>
      <c r="L40" s="115"/>
      <c r="M40" s="115"/>
    </row>
    <row r="41" spans="1:14" x14ac:dyDescent="0.3">
      <c r="A41" s="61"/>
      <c r="B41" s="65" t="s">
        <v>51</v>
      </c>
      <c r="C41" s="79">
        <f t="shared" ref="C41:J41" si="3">C42+C44+C46+C49+C50+C51+C52+C54+C55+C58+C59+C60+C61+C62+C63+C64+C65+C66+C67+C68</f>
        <v>12451.45810146304</v>
      </c>
      <c r="D41" s="80">
        <f t="shared" si="3"/>
        <v>12041.561273514822</v>
      </c>
      <c r="E41" s="80">
        <f t="shared" si="3"/>
        <v>13427.540014638142</v>
      </c>
      <c r="F41" s="80">
        <f t="shared" si="3"/>
        <v>0</v>
      </c>
      <c r="G41" s="80">
        <f t="shared" si="3"/>
        <v>14232.032659607543</v>
      </c>
      <c r="H41" s="80">
        <f t="shared" si="3"/>
        <v>14014.645547922206</v>
      </c>
      <c r="I41" s="80">
        <f t="shared" si="3"/>
        <v>13938.160349487323</v>
      </c>
      <c r="J41" s="80">
        <f t="shared" si="3"/>
        <v>13720.619304208909</v>
      </c>
      <c r="K41" s="68">
        <f>C41/G41-1</f>
        <v>-0.12511034795458398</v>
      </c>
      <c r="L41" s="68">
        <f>D41/H41-1</f>
        <v>-0.14078731193454341</v>
      </c>
      <c r="M41" s="68">
        <f>E41/I41-1</f>
        <v>-3.6634700853327762E-2</v>
      </c>
      <c r="N41" s="90"/>
    </row>
    <row r="42" spans="1:14" ht="15" customHeight="1" x14ac:dyDescent="0.3">
      <c r="A42" s="61"/>
      <c r="B42" s="69" t="s">
        <v>52</v>
      </c>
      <c r="C42" s="81">
        <v>290.94349591865796</v>
      </c>
      <c r="D42" s="81">
        <v>306.59575803565002</v>
      </c>
      <c r="E42" s="71">
        <v>229.25143380896401</v>
      </c>
      <c r="F42" s="68"/>
      <c r="G42" s="70">
        <v>232.76746963468</v>
      </c>
      <c r="H42" s="70">
        <v>208.96408571630997</v>
      </c>
      <c r="I42" s="70">
        <v>222.94646318277</v>
      </c>
      <c r="J42" s="70">
        <v>246.98988766558998</v>
      </c>
      <c r="K42" s="73">
        <f t="shared" ref="K42:M68" si="4">C42/G42-1</f>
        <v>0.24993194442197231</v>
      </c>
      <c r="L42" s="73">
        <f t="shared" si="4"/>
        <v>0.4672174741638857</v>
      </c>
      <c r="M42" s="73">
        <f t="shared" si="4"/>
        <v>2.8280200260567545E-2</v>
      </c>
      <c r="N42" s="75"/>
    </row>
    <row r="43" spans="1:14" x14ac:dyDescent="0.3">
      <c r="A43" s="61"/>
      <c r="B43" s="69" t="s">
        <v>53</v>
      </c>
      <c r="C43" s="81">
        <v>85.59441313117</v>
      </c>
      <c r="D43" s="81">
        <v>104.10313344385</v>
      </c>
      <c r="E43" s="71">
        <v>42.098966883880003</v>
      </c>
      <c r="F43" s="73"/>
      <c r="G43" s="70">
        <v>43.294224046570001</v>
      </c>
      <c r="H43" s="70">
        <v>41.238957572300002</v>
      </c>
      <c r="I43" s="70">
        <v>40.477397378769993</v>
      </c>
      <c r="J43" s="70">
        <v>59.944013507450002</v>
      </c>
      <c r="K43" s="73">
        <f t="shared" si="4"/>
        <v>0.977040009750475</v>
      </c>
      <c r="L43" s="73">
        <f t="shared" si="4"/>
        <v>1.5243880925296605</v>
      </c>
      <c r="M43" s="73">
        <f t="shared" si="4"/>
        <v>4.0061110894459517E-2</v>
      </c>
      <c r="N43" s="75"/>
    </row>
    <row r="44" spans="1:14" x14ac:dyDescent="0.3">
      <c r="A44" s="61"/>
      <c r="B44" s="69" t="s">
        <v>54</v>
      </c>
      <c r="C44" s="81">
        <v>3284.4400185752474</v>
      </c>
      <c r="D44" s="81">
        <v>2717.0807126107638</v>
      </c>
      <c r="E44" s="71">
        <v>3062.1660722017632</v>
      </c>
      <c r="F44" s="73"/>
      <c r="G44" s="70">
        <v>4329.2084963542102</v>
      </c>
      <c r="H44" s="70">
        <v>3411.9444242263153</v>
      </c>
      <c r="I44" s="70">
        <v>3623.1278968489705</v>
      </c>
      <c r="J44" s="70">
        <v>3823.034088489449</v>
      </c>
      <c r="K44" s="73">
        <f t="shared" si="4"/>
        <v>-0.24133013659628588</v>
      </c>
      <c r="L44" s="73">
        <f t="shared" si="4"/>
        <v>-0.20365622214761514</v>
      </c>
      <c r="M44" s="73">
        <f t="shared" si="4"/>
        <v>-0.15482804930377292</v>
      </c>
      <c r="N44" s="75"/>
    </row>
    <row r="45" spans="1:14" ht="18.75" customHeight="1" x14ac:dyDescent="0.3">
      <c r="A45" s="61"/>
      <c r="B45" s="69" t="s">
        <v>55</v>
      </c>
      <c r="C45" s="81">
        <v>3195.2446386532001</v>
      </c>
      <c r="D45" s="81">
        <v>2609.3723730382317</v>
      </c>
      <c r="E45" s="71">
        <v>2913.5340990942177</v>
      </c>
      <c r="F45" s="73"/>
      <c r="G45" s="70">
        <v>4199.3636933335993</v>
      </c>
      <c r="H45" s="70">
        <v>3206.7036447098048</v>
      </c>
      <c r="I45" s="70">
        <v>3481.8365512765108</v>
      </c>
      <c r="J45" s="70">
        <v>3724.911527009459</v>
      </c>
      <c r="K45" s="73">
        <f t="shared" si="4"/>
        <v>-0.23911219127660144</v>
      </c>
      <c r="L45" s="73">
        <f t="shared" si="4"/>
        <v>-0.18627579528810168</v>
      </c>
      <c r="M45" s="73">
        <f t="shared" si="4"/>
        <v>-0.16321916431543637</v>
      </c>
      <c r="N45" s="75"/>
    </row>
    <row r="46" spans="1:14" ht="15" customHeight="1" x14ac:dyDescent="0.3">
      <c r="A46" s="61"/>
      <c r="B46" s="69" t="s">
        <v>56</v>
      </c>
      <c r="C46" s="81">
        <v>2891.4583891831257</v>
      </c>
      <c r="D46" s="81">
        <v>3334.7257582630914</v>
      </c>
      <c r="E46" s="71">
        <v>3696.8252718974641</v>
      </c>
      <c r="F46" s="73"/>
      <c r="G46" s="70">
        <v>3812.4582963547732</v>
      </c>
      <c r="H46" s="70">
        <v>4321.4924074346636</v>
      </c>
      <c r="I46" s="70">
        <v>3969.1075870797154</v>
      </c>
      <c r="J46" s="70">
        <v>3556.1348622182886</v>
      </c>
      <c r="K46" s="82">
        <f t="shared" si="4"/>
        <v>-0.24157638866561459</v>
      </c>
      <c r="L46" s="73">
        <f t="shared" si="4"/>
        <v>-0.2283393226548186</v>
      </c>
      <c r="M46" s="73">
        <f t="shared" si="4"/>
        <v>-6.860038666338697E-2</v>
      </c>
      <c r="N46" s="75"/>
    </row>
    <row r="47" spans="1:14" ht="15" customHeight="1" x14ac:dyDescent="0.3">
      <c r="A47" s="61"/>
      <c r="B47" s="69" t="s">
        <v>57</v>
      </c>
      <c r="C47" s="81">
        <v>691.16466426</v>
      </c>
      <c r="D47" s="81">
        <v>558.37671340172005</v>
      </c>
      <c r="E47" s="71">
        <v>780.55321051300007</v>
      </c>
      <c r="F47" s="73"/>
      <c r="G47" s="70">
        <v>1091.02455340444</v>
      </c>
      <c r="H47" s="70">
        <v>1192.9319967407341</v>
      </c>
      <c r="I47" s="70">
        <v>882.15459707679997</v>
      </c>
      <c r="J47" s="70">
        <v>714.34191323899995</v>
      </c>
      <c r="K47" s="73">
        <f t="shared" si="4"/>
        <v>-0.36649944118738176</v>
      </c>
      <c r="L47" s="73">
        <f t="shared" si="4"/>
        <v>-0.53192913349018434</v>
      </c>
      <c r="M47" s="73">
        <f t="shared" si="4"/>
        <v>-0.11517412809554806</v>
      </c>
      <c r="N47" s="75"/>
    </row>
    <row r="48" spans="1:14" ht="15" customHeight="1" x14ac:dyDescent="0.3">
      <c r="A48" s="61"/>
      <c r="B48" s="69" t="s">
        <v>58</v>
      </c>
      <c r="C48" s="81">
        <v>1931.3659075255855</v>
      </c>
      <c r="D48" s="81">
        <v>2507.4908698464219</v>
      </c>
      <c r="E48" s="71">
        <v>2541.1283265020866</v>
      </c>
      <c r="F48" s="73"/>
      <c r="G48" s="70">
        <v>2292.2685723963787</v>
      </c>
      <c r="H48" s="70">
        <v>2669.9011005178972</v>
      </c>
      <c r="I48" s="70">
        <v>2652.6401216335535</v>
      </c>
      <c r="J48" s="70">
        <v>2489.0923202733857</v>
      </c>
      <c r="K48" s="73">
        <f t="shared" si="4"/>
        <v>-0.15744344673080735</v>
      </c>
      <c r="L48" s="73">
        <f t="shared" si="4"/>
        <v>-6.0830054955957613E-2</v>
      </c>
      <c r="M48" s="73">
        <f t="shared" si="4"/>
        <v>-4.20380413543604E-2</v>
      </c>
      <c r="N48" s="75"/>
    </row>
    <row r="49" spans="1:14" ht="13.5" customHeight="1" x14ac:dyDescent="0.3">
      <c r="A49" s="61"/>
      <c r="B49" s="69" t="s">
        <v>59</v>
      </c>
      <c r="C49" s="81">
        <v>106.092635890894</v>
      </c>
      <c r="D49" s="81">
        <v>74.215599565290006</v>
      </c>
      <c r="E49" s="71">
        <v>86.998379140827993</v>
      </c>
      <c r="F49" s="73"/>
      <c r="G49" s="70">
        <v>92.351462122059999</v>
      </c>
      <c r="H49" s="70">
        <v>113.86492467538999</v>
      </c>
      <c r="I49" s="70">
        <v>83.617353548400004</v>
      </c>
      <c r="J49" s="70">
        <v>125.55868754530999</v>
      </c>
      <c r="K49" s="73">
        <f t="shared" si="4"/>
        <v>0.14879216260455563</v>
      </c>
      <c r="L49" s="73">
        <f t="shared" si="4"/>
        <v>-0.34821368584868106</v>
      </c>
      <c r="M49" s="73">
        <f t="shared" si="4"/>
        <v>4.0434496536307707E-2</v>
      </c>
      <c r="N49" s="75"/>
    </row>
    <row r="50" spans="1:14" ht="15" customHeight="1" x14ac:dyDescent="0.3">
      <c r="A50" s="61"/>
      <c r="B50" s="69" t="s">
        <v>60</v>
      </c>
      <c r="C50" s="81">
        <v>0.53154365272000004</v>
      </c>
      <c r="D50" s="81">
        <v>1.1626182987439997</v>
      </c>
      <c r="E50" s="71">
        <v>1.0383395270962599</v>
      </c>
      <c r="F50" s="73"/>
      <c r="G50" s="70">
        <v>5.8531596400000004E-2</v>
      </c>
      <c r="H50" s="70">
        <v>0.15311229904000001</v>
      </c>
      <c r="I50" s="70">
        <v>0.25959289970000005</v>
      </c>
      <c r="J50" s="70">
        <v>0.18184476442999997</v>
      </c>
      <c r="K50" s="73">
        <f t="shared" si="4"/>
        <v>8.0813113841535333</v>
      </c>
      <c r="L50" s="73">
        <f t="shared" si="4"/>
        <v>6.5932391194796836</v>
      </c>
      <c r="M50" s="73">
        <f t="shared" si="4"/>
        <v>2.9998764538484011</v>
      </c>
      <c r="N50" s="88"/>
    </row>
    <row r="51" spans="1:14" ht="15" customHeight="1" x14ac:dyDescent="0.3">
      <c r="A51" s="83"/>
      <c r="B51" s="69" t="s">
        <v>61</v>
      </c>
      <c r="C51" s="81">
        <v>112.69716721465062</v>
      </c>
      <c r="D51" s="81">
        <v>113.95399662805438</v>
      </c>
      <c r="E51" s="71">
        <v>158.2745639464267</v>
      </c>
      <c r="F51" s="73"/>
      <c r="G51" s="70">
        <v>99.260146210342199</v>
      </c>
      <c r="H51" s="70">
        <v>94.189560752491118</v>
      </c>
      <c r="I51" s="70">
        <v>86.46258823808391</v>
      </c>
      <c r="J51" s="70">
        <v>120.54206998153325</v>
      </c>
      <c r="K51" s="73">
        <f t="shared" si="4"/>
        <v>0.13537176316297206</v>
      </c>
      <c r="L51" s="73">
        <f t="shared" si="4"/>
        <v>0.2098367984483942</v>
      </c>
      <c r="M51" s="73">
        <f t="shared" si="4"/>
        <v>0.83055547112007444</v>
      </c>
      <c r="N51" s="75"/>
    </row>
    <row r="52" spans="1:14" ht="18" x14ac:dyDescent="0.3">
      <c r="A52" s="61"/>
      <c r="B52" s="69" t="s">
        <v>62</v>
      </c>
      <c r="C52" s="81">
        <v>2335.5580319670962</v>
      </c>
      <c r="D52" s="81">
        <v>2052.7383980212917</v>
      </c>
      <c r="E52" s="71">
        <v>2479.5087371989089</v>
      </c>
      <c r="F52" s="73"/>
      <c r="G52" s="70">
        <v>2221.3136890650139</v>
      </c>
      <c r="H52" s="70">
        <v>2444.706642638203</v>
      </c>
      <c r="I52" s="70">
        <v>2440.4176943236821</v>
      </c>
      <c r="J52" s="70">
        <v>2404.7715392441578</v>
      </c>
      <c r="K52" s="73">
        <f t="shared" si="4"/>
        <v>5.1430981344273485E-2</v>
      </c>
      <c r="L52" s="73">
        <f t="shared" si="4"/>
        <v>-0.16033344769494273</v>
      </c>
      <c r="M52" s="73">
        <f t="shared" si="4"/>
        <v>1.6018177120314725E-2</v>
      </c>
      <c r="N52" s="75"/>
    </row>
    <row r="53" spans="1:14" x14ac:dyDescent="0.3">
      <c r="A53" s="61"/>
      <c r="B53" s="69" t="s">
        <v>63</v>
      </c>
      <c r="C53" s="81">
        <v>1523.4602995387963</v>
      </c>
      <c r="D53" s="81">
        <v>1461.3216709012613</v>
      </c>
      <c r="E53" s="71">
        <v>1698.3888438301788</v>
      </c>
      <c r="F53" s="73"/>
      <c r="G53" s="70">
        <v>1510.540439013874</v>
      </c>
      <c r="H53" s="70">
        <v>1677.4938875088235</v>
      </c>
      <c r="I53" s="70">
        <v>1712.8862853128624</v>
      </c>
      <c r="J53" s="70">
        <v>1726.6628589675581</v>
      </c>
      <c r="K53" s="73">
        <f t="shared" si="4"/>
        <v>8.5531377983874002E-3</v>
      </c>
      <c r="L53" s="73">
        <f t="shared" si="4"/>
        <v>-0.12886617245955545</v>
      </c>
      <c r="M53" s="73">
        <f t="shared" si="4"/>
        <v>-8.4637501082189814E-3</v>
      </c>
      <c r="N53" s="75"/>
    </row>
    <row r="54" spans="1:14" ht="12.75" customHeight="1" x14ac:dyDescent="0.3">
      <c r="A54" s="61"/>
      <c r="B54" s="69" t="s">
        <v>64</v>
      </c>
      <c r="C54" s="81">
        <v>856.92372912898941</v>
      </c>
      <c r="D54" s="81">
        <v>760.82786851656874</v>
      </c>
      <c r="E54" s="71">
        <v>789.65138832539708</v>
      </c>
      <c r="F54" s="73"/>
      <c r="G54" s="70">
        <v>779.39507380463158</v>
      </c>
      <c r="H54" s="70">
        <v>827.55167944434675</v>
      </c>
      <c r="I54" s="70">
        <v>775.9733064587648</v>
      </c>
      <c r="J54" s="70">
        <v>776.2631322241192</v>
      </c>
      <c r="K54" s="73">
        <f t="shared" si="4"/>
        <v>9.9472857771476964E-2</v>
      </c>
      <c r="L54" s="73">
        <f t="shared" si="4"/>
        <v>-8.0627968724054977E-2</v>
      </c>
      <c r="M54" s="73">
        <f t="shared" si="4"/>
        <v>1.7627000507341783E-2</v>
      </c>
      <c r="N54" s="75"/>
    </row>
    <row r="55" spans="1:14" ht="14.25" customHeight="1" x14ac:dyDescent="0.3">
      <c r="A55" s="61"/>
      <c r="B55" s="69" t="s">
        <v>65</v>
      </c>
      <c r="C55" s="81">
        <v>199.4816015424787</v>
      </c>
      <c r="D55" s="81">
        <v>223.17940663655966</v>
      </c>
      <c r="E55" s="71">
        <v>199.80779863248841</v>
      </c>
      <c r="F55" s="73"/>
      <c r="G55" s="70">
        <v>161.76166219590002</v>
      </c>
      <c r="H55" s="70">
        <v>212.35513160277998</v>
      </c>
      <c r="I55" s="70">
        <v>216.55289086725998</v>
      </c>
      <c r="J55" s="70">
        <v>205.71186912760001</v>
      </c>
      <c r="K55" s="73">
        <f t="shared" si="4"/>
        <v>0.23318219431312648</v>
      </c>
      <c r="L55" s="73">
        <f t="shared" si="4"/>
        <v>5.097251454241758E-2</v>
      </c>
      <c r="M55" s="73">
        <f t="shared" si="4"/>
        <v>-7.7325646255333336E-2</v>
      </c>
      <c r="N55" s="74"/>
    </row>
    <row r="56" spans="1:14" ht="13.5" customHeight="1" x14ac:dyDescent="0.3">
      <c r="A56" s="61"/>
      <c r="B56" s="69" t="s">
        <v>66</v>
      </c>
      <c r="C56" s="81">
        <v>184.15116985042999</v>
      </c>
      <c r="D56" s="81">
        <v>213.00451747785598</v>
      </c>
      <c r="E56" s="71">
        <v>191.76609870033616</v>
      </c>
      <c r="F56" s="73"/>
      <c r="G56" s="70">
        <v>143.42756805190001</v>
      </c>
      <c r="H56" s="70">
        <v>190.49305399935002</v>
      </c>
      <c r="I56" s="70">
        <v>187.57268500150002</v>
      </c>
      <c r="J56" s="70">
        <v>174.17519630510003</v>
      </c>
      <c r="K56" s="73">
        <f t="shared" si="4"/>
        <v>0.28393148089768872</v>
      </c>
      <c r="L56" s="73">
        <f t="shared" si="4"/>
        <v>0.11817472084091207</v>
      </c>
      <c r="M56" s="73">
        <f t="shared" si="4"/>
        <v>2.2356206602270445E-2</v>
      </c>
      <c r="N56" s="88"/>
    </row>
    <row r="57" spans="1:14" ht="18.75" customHeight="1" x14ac:dyDescent="0.3">
      <c r="A57" s="61"/>
      <c r="B57" s="69" t="s">
        <v>67</v>
      </c>
      <c r="C57" s="81">
        <v>11.786040543548708</v>
      </c>
      <c r="D57" s="81">
        <v>6.7959462644539999</v>
      </c>
      <c r="E57" s="71">
        <v>2.95990891636822</v>
      </c>
      <c r="F57" s="73"/>
      <c r="G57" s="70">
        <v>10.104637316</v>
      </c>
      <c r="H57" s="70">
        <v>11.430856997999999</v>
      </c>
      <c r="I57" s="70">
        <v>23.026712587999999</v>
      </c>
      <c r="J57" s="70">
        <v>21.959190190000001</v>
      </c>
      <c r="K57" s="73">
        <f t="shared" si="4"/>
        <v>0.16639916653775599</v>
      </c>
      <c r="L57" s="73">
        <f t="shared" si="4"/>
        <v>-0.40547359960473195</v>
      </c>
      <c r="M57" s="73">
        <f t="shared" si="4"/>
        <v>-0.87145759929662181</v>
      </c>
      <c r="N57" s="75"/>
    </row>
    <row r="58" spans="1:14" ht="15" customHeight="1" x14ac:dyDescent="0.3">
      <c r="A58" s="61"/>
      <c r="B58" s="69" t="s">
        <v>68</v>
      </c>
      <c r="C58" s="81">
        <v>529.80615332017226</v>
      </c>
      <c r="D58" s="81">
        <v>461.18504573220901</v>
      </c>
      <c r="E58" s="71">
        <v>501.73403784146097</v>
      </c>
      <c r="F58" s="73"/>
      <c r="G58" s="70">
        <v>626.05413328586269</v>
      </c>
      <c r="H58" s="70">
        <v>518.27636135522926</v>
      </c>
      <c r="I58" s="70">
        <v>512.0843820822389</v>
      </c>
      <c r="J58" s="70">
        <v>446.25084597776072</v>
      </c>
      <c r="K58" s="73">
        <f t="shared" si="4"/>
        <v>-0.15373747228619061</v>
      </c>
      <c r="L58" s="73">
        <f t="shared" si="4"/>
        <v>-0.11015612495567706</v>
      </c>
      <c r="M58" s="73">
        <f t="shared" si="4"/>
        <v>-2.0212184950244572E-2</v>
      </c>
      <c r="N58" s="75"/>
    </row>
    <row r="59" spans="1:14" ht="13.5" customHeight="1" x14ac:dyDescent="0.3">
      <c r="A59" s="61"/>
      <c r="B59" s="69" t="s">
        <v>69</v>
      </c>
      <c r="C59" s="81">
        <v>17.378750006564999</v>
      </c>
      <c r="D59" s="81">
        <v>6.2909817779499999</v>
      </c>
      <c r="E59" s="71">
        <v>18.377178396843998</v>
      </c>
      <c r="F59" s="73"/>
      <c r="G59" s="70">
        <v>11.561594544969999</v>
      </c>
      <c r="H59" s="70">
        <v>12.260982148023544</v>
      </c>
      <c r="I59" s="70">
        <v>12.709693262596868</v>
      </c>
      <c r="J59" s="70">
        <v>20.845161837980001</v>
      </c>
      <c r="K59" s="73">
        <f>C59/G59-1</f>
        <v>0.5031447382944092</v>
      </c>
      <c r="L59" s="73">
        <f t="shared" si="4"/>
        <v>-0.48691045284948087</v>
      </c>
      <c r="M59" s="73">
        <f t="shared" si="4"/>
        <v>0.44591832526170183</v>
      </c>
      <c r="N59" s="75"/>
    </row>
    <row r="60" spans="1:14" ht="13.5" customHeight="1" x14ac:dyDescent="0.3">
      <c r="A60" s="61"/>
      <c r="B60" s="69" t="s">
        <v>70</v>
      </c>
      <c r="C60" s="81">
        <v>117.48676079764948</v>
      </c>
      <c r="D60" s="81">
        <v>71.389443529839966</v>
      </c>
      <c r="E60" s="71">
        <v>111.09392049035</v>
      </c>
      <c r="F60" s="73"/>
      <c r="G60" s="70">
        <v>128.57053696728036</v>
      </c>
      <c r="H60" s="70">
        <v>120.36863895516375</v>
      </c>
      <c r="I60" s="70">
        <v>116.39047730431278</v>
      </c>
      <c r="J60" s="70">
        <v>123.32314506609521</v>
      </c>
      <c r="K60" s="73">
        <f t="shared" si="4"/>
        <v>-8.6207745810780612E-2</v>
      </c>
      <c r="L60" s="73">
        <f t="shared" si="4"/>
        <v>-0.4069099380908352</v>
      </c>
      <c r="M60" s="73">
        <f t="shared" si="4"/>
        <v>-4.5506788326973524E-2</v>
      </c>
      <c r="N60" s="75"/>
    </row>
    <row r="61" spans="1:14" ht="15" customHeight="1" x14ac:dyDescent="0.3">
      <c r="A61" s="61"/>
      <c r="B61" s="69" t="s">
        <v>71</v>
      </c>
      <c r="C61" s="81">
        <v>50.211005879920002</v>
      </c>
      <c r="D61" s="81">
        <v>96.330093541001602</v>
      </c>
      <c r="E61" s="71">
        <v>109.22651013028</v>
      </c>
      <c r="F61" s="73"/>
      <c r="G61" s="70">
        <v>18.149185870322999</v>
      </c>
      <c r="H61" s="70">
        <v>26.803030141494002</v>
      </c>
      <c r="I61" s="70">
        <v>32.167559416270002</v>
      </c>
      <c r="J61" s="70">
        <v>42.024247370540003</v>
      </c>
      <c r="K61" s="73">
        <f t="shared" si="4"/>
        <v>1.7665707012248699</v>
      </c>
      <c r="L61" s="73">
        <f t="shared" si="4"/>
        <v>2.5940001198548126</v>
      </c>
      <c r="M61" s="73">
        <f t="shared" si="4"/>
        <v>2.3955485623517467</v>
      </c>
      <c r="N61" s="74"/>
    </row>
    <row r="62" spans="1:14" ht="15" customHeight="1" x14ac:dyDescent="0.3">
      <c r="A62" s="61"/>
      <c r="B62" s="69" t="s">
        <v>72</v>
      </c>
      <c r="C62" s="81">
        <v>188.60254318753402</v>
      </c>
      <c r="D62" s="81">
        <v>181.79322348029598</v>
      </c>
      <c r="E62" s="71">
        <v>159.76945840791703</v>
      </c>
      <c r="F62" s="73"/>
      <c r="G62" s="70">
        <v>205.49976338326999</v>
      </c>
      <c r="H62" s="70">
        <v>182.88508177879001</v>
      </c>
      <c r="I62" s="70">
        <v>179.86896628003998</v>
      </c>
      <c r="J62" s="70">
        <v>192.82822712575</v>
      </c>
      <c r="K62" s="73">
        <f t="shared" si="4"/>
        <v>-8.2225010469825111E-2</v>
      </c>
      <c r="L62" s="73">
        <f t="shared" si="4"/>
        <v>-5.9701878790457963E-3</v>
      </c>
      <c r="M62" s="73">
        <f t="shared" si="4"/>
        <v>-0.11174527928753319</v>
      </c>
      <c r="N62" s="75"/>
    </row>
    <row r="63" spans="1:14" ht="15" customHeight="1" x14ac:dyDescent="0.3">
      <c r="A63" s="61"/>
      <c r="B63" s="69" t="s">
        <v>73</v>
      </c>
      <c r="C63" s="81">
        <v>0</v>
      </c>
      <c r="D63" s="81">
        <v>1.0277E-2</v>
      </c>
      <c r="E63" s="71">
        <v>0</v>
      </c>
      <c r="F63" s="73"/>
      <c r="G63" s="70">
        <v>6.8800000000000003E-4</v>
      </c>
      <c r="H63" s="70">
        <v>4.0000000000000002E-4</v>
      </c>
      <c r="I63" s="70">
        <v>9.7599999999999998E-4</v>
      </c>
      <c r="J63" s="70">
        <v>2.4000000000000001E-4</v>
      </c>
      <c r="K63" s="73">
        <f t="shared" si="4"/>
        <v>-1</v>
      </c>
      <c r="L63" s="73">
        <f t="shared" si="4"/>
        <v>24.692499999999999</v>
      </c>
      <c r="M63" s="73">
        <f t="shared" si="4"/>
        <v>-1</v>
      </c>
      <c r="N63" s="75"/>
    </row>
    <row r="64" spans="1:14" x14ac:dyDescent="0.3">
      <c r="A64" s="61"/>
      <c r="B64" s="69" t="s">
        <v>74</v>
      </c>
      <c r="C64" s="81">
        <v>108.27438825868194</v>
      </c>
      <c r="D64" s="81">
        <v>105.64220005351872</v>
      </c>
      <c r="E64" s="71">
        <v>105.92345262712001</v>
      </c>
      <c r="F64" s="73"/>
      <c r="G64" s="70">
        <v>115.81421348475672</v>
      </c>
      <c r="H64" s="70">
        <v>106.634824585858</v>
      </c>
      <c r="I64" s="70">
        <v>110.98190602386848</v>
      </c>
      <c r="J64" s="70">
        <v>112.98700593104601</v>
      </c>
      <c r="K64" s="73">
        <f t="shared" si="4"/>
        <v>-6.5102762426195282E-2</v>
      </c>
      <c r="L64" s="73">
        <f t="shared" si="4"/>
        <v>-9.3086337994587875E-3</v>
      </c>
      <c r="M64" s="73">
        <f t="shared" si="4"/>
        <v>-4.5579082014148842E-2</v>
      </c>
      <c r="N64" s="75"/>
    </row>
    <row r="65" spans="1:14" ht="18" x14ac:dyDescent="0.3">
      <c r="A65" s="61"/>
      <c r="B65" s="69" t="s">
        <v>75</v>
      </c>
      <c r="C65" s="81">
        <v>0</v>
      </c>
      <c r="D65" s="81">
        <v>0</v>
      </c>
      <c r="E65" s="71">
        <v>0</v>
      </c>
      <c r="F65" s="73"/>
      <c r="G65" s="70">
        <v>0.88621259000000041</v>
      </c>
      <c r="H65" s="70">
        <v>8.8377030069999973E-2</v>
      </c>
      <c r="I65" s="70">
        <v>0</v>
      </c>
      <c r="J65" s="70">
        <v>0</v>
      </c>
      <c r="K65" s="73">
        <f>C65/G65-1</f>
        <v>-1</v>
      </c>
      <c r="L65" s="73">
        <f t="shared" si="4"/>
        <v>-1</v>
      </c>
      <c r="M65" s="73"/>
      <c r="N65" s="75"/>
    </row>
    <row r="66" spans="1:14" ht="13.5" customHeight="1" x14ac:dyDescent="0.3">
      <c r="A66" s="61"/>
      <c r="B66" s="69" t="s">
        <v>76</v>
      </c>
      <c r="C66" s="81">
        <v>15.754145190382012</v>
      </c>
      <c r="D66" s="81">
        <v>15.381678310011697</v>
      </c>
      <c r="E66" s="71">
        <v>19.595502860173568</v>
      </c>
      <c r="F66" s="73"/>
      <c r="G66" s="70">
        <v>14.379047634911768</v>
      </c>
      <c r="H66" s="70">
        <v>16.008462477993273</v>
      </c>
      <c r="I66" s="70">
        <v>15.006477071395897</v>
      </c>
      <c r="J66" s="70">
        <v>17.655527969860731</v>
      </c>
      <c r="K66" s="73">
        <f t="shared" si="4"/>
        <v>9.5632032828903091E-2</v>
      </c>
      <c r="L66" s="73">
        <f t="shared" si="4"/>
        <v>-3.9153302126497924E-2</v>
      </c>
      <c r="M66" s="73">
        <f t="shared" si="4"/>
        <v>0.30580300539191119</v>
      </c>
      <c r="N66" s="75"/>
    </row>
    <row r="67" spans="1:14" x14ac:dyDescent="0.3">
      <c r="A67" s="61"/>
      <c r="B67" s="69" t="s">
        <v>77</v>
      </c>
      <c r="C67" s="81">
        <v>1335.6055957417241</v>
      </c>
      <c r="D67" s="81">
        <v>1505.1974724719796</v>
      </c>
      <c r="E67" s="71">
        <v>1686.308574539931</v>
      </c>
      <c r="F67" s="73"/>
      <c r="G67" s="70">
        <v>1371.6337961974921</v>
      </c>
      <c r="H67" s="70">
        <v>1386.8842996828378</v>
      </c>
      <c r="I67" s="70">
        <v>1524.3239210706852</v>
      </c>
      <c r="J67" s="70">
        <v>1482.9413235168415</v>
      </c>
      <c r="K67" s="73">
        <f t="shared" si="4"/>
        <v>-2.6266632213092889E-2</v>
      </c>
      <c r="L67" s="73">
        <f t="shared" si="4"/>
        <v>8.5308610686701591E-2</v>
      </c>
      <c r="M67" s="73">
        <f t="shared" si="4"/>
        <v>0.10626655609751756</v>
      </c>
      <c r="N67" s="75"/>
    </row>
    <row r="68" spans="1:14" x14ac:dyDescent="0.3">
      <c r="A68" s="61"/>
      <c r="B68" s="69" t="s">
        <v>78</v>
      </c>
      <c r="C68" s="81">
        <v>10.212146006550086</v>
      </c>
      <c r="D68" s="81">
        <v>13.860741042001999</v>
      </c>
      <c r="E68" s="71">
        <v>11.98939466473</v>
      </c>
      <c r="F68" s="73"/>
      <c r="G68" s="70">
        <v>10.908660310666207</v>
      </c>
      <c r="H68" s="70">
        <v>9.213120977207554</v>
      </c>
      <c r="I68" s="70">
        <v>16.160617528567013</v>
      </c>
      <c r="J68" s="70">
        <v>22.575598152560676</v>
      </c>
      <c r="K68" s="73">
        <f t="shared" si="4"/>
        <v>-6.3849664787443028E-2</v>
      </c>
      <c r="L68" s="73">
        <f t="shared" si="4"/>
        <v>0.50445664138051005</v>
      </c>
      <c r="M68" s="73">
        <f t="shared" si="4"/>
        <v>-0.25811036344765725</v>
      </c>
      <c r="N68" s="75"/>
    </row>
    <row r="69" spans="1:14" x14ac:dyDescent="0.3">
      <c r="A69" s="61"/>
      <c r="B69" s="61"/>
      <c r="C69" s="62"/>
      <c r="D69" s="62"/>
      <c r="E69" s="62"/>
      <c r="F69" s="62"/>
      <c r="G69" s="62"/>
      <c r="H69" s="62"/>
      <c r="I69" s="62"/>
      <c r="J69" s="62"/>
      <c r="K69" s="61"/>
    </row>
    <row r="71" spans="1:14" x14ac:dyDescent="0.3">
      <c r="G71" s="85"/>
      <c r="H71" s="85"/>
      <c r="I71" s="85"/>
      <c r="J71" s="85"/>
    </row>
  </sheetData>
  <mergeCells count="12">
    <mergeCell ref="M4:M5"/>
    <mergeCell ref="M39:M40"/>
    <mergeCell ref="L4:L5"/>
    <mergeCell ref="B2:L3"/>
    <mergeCell ref="L39:L40"/>
    <mergeCell ref="B36:K38"/>
    <mergeCell ref="B39:B40"/>
    <mergeCell ref="C39:J39"/>
    <mergeCell ref="K39:K40"/>
    <mergeCell ref="B4:B5"/>
    <mergeCell ref="C4:J4"/>
    <mergeCell ref="K4:K5"/>
  </mergeCells>
  <conditionalFormatting sqref="K31:K33 K6:K29">
    <cfRule type="cellIs" dxfId="23" priority="40" operator="lessThan">
      <formula>0</formula>
    </cfRule>
    <cfRule type="cellIs" dxfId="22" priority="41" operator="greaterThan">
      <formula>0</formula>
    </cfRule>
    <cfRule type="cellIs" priority="42" operator="greaterThan">
      <formula>0</formula>
    </cfRule>
  </conditionalFormatting>
  <conditionalFormatting sqref="K41:K64 K66:K68">
    <cfRule type="cellIs" dxfId="21" priority="37" operator="lessThan">
      <formula>0</formula>
    </cfRule>
    <cfRule type="cellIs" dxfId="20" priority="38" operator="greaterThan">
      <formula>0</formula>
    </cfRule>
    <cfRule type="cellIs" priority="39" operator="greaterThan">
      <formula>0</formula>
    </cfRule>
  </conditionalFormatting>
  <conditionalFormatting sqref="K30">
    <cfRule type="cellIs" dxfId="19" priority="31" operator="lessThan">
      <formula>0</formula>
    </cfRule>
    <cfRule type="cellIs" dxfId="18" priority="32" operator="greaterThan">
      <formula>0</formula>
    </cfRule>
    <cfRule type="cellIs" priority="33" operator="greaterThan">
      <formula>0</formula>
    </cfRule>
  </conditionalFormatting>
  <conditionalFormatting sqref="K65">
    <cfRule type="cellIs" dxfId="17" priority="28" operator="lessThan">
      <formula>0</formula>
    </cfRule>
    <cfRule type="cellIs" dxfId="16" priority="29" operator="greaterThan">
      <formula>0</formula>
    </cfRule>
    <cfRule type="cellIs" priority="30" operator="greaterThan">
      <formula>0</formula>
    </cfRule>
  </conditionalFormatting>
  <conditionalFormatting sqref="L6:L33">
    <cfRule type="cellIs" dxfId="15" priority="25" operator="lessThan">
      <formula>0</formula>
    </cfRule>
    <cfRule type="cellIs" dxfId="14" priority="26" operator="greaterThan">
      <formula>0</formula>
    </cfRule>
    <cfRule type="cellIs" priority="27" operator="greaterThan">
      <formula>0</formula>
    </cfRule>
  </conditionalFormatting>
  <conditionalFormatting sqref="L41:L68">
    <cfRule type="cellIs" dxfId="13" priority="19" operator="lessThan">
      <formula>0</formula>
    </cfRule>
    <cfRule type="cellIs" dxfId="12" priority="20" operator="greaterThan">
      <formula>0</formula>
    </cfRule>
    <cfRule type="cellIs" priority="21" operator="greaterThan">
      <formula>0</formula>
    </cfRule>
  </conditionalFormatting>
  <conditionalFormatting sqref="M6:M33">
    <cfRule type="cellIs" dxfId="11" priority="16" operator="lessThan">
      <formula>0</formula>
    </cfRule>
    <cfRule type="cellIs" dxfId="10" priority="17" operator="greaterThan">
      <formula>0</formula>
    </cfRule>
    <cfRule type="cellIs" priority="18" operator="greaterThan">
      <formula>0</formula>
    </cfRule>
  </conditionalFormatting>
  <conditionalFormatting sqref="M41:M68">
    <cfRule type="cellIs" dxfId="9" priority="13" operator="lessThan">
      <formula>0</formula>
    </cfRule>
    <cfRule type="cellIs" dxfId="8" priority="14" operator="greaterThan">
      <formula>0</formula>
    </cfRule>
    <cfRule type="cellIs" priority="15" operator="greaterThan">
      <formula>0</formula>
    </cfRule>
  </conditionalFormatting>
  <conditionalFormatting sqref="F32:F33 F7:F30">
    <cfRule type="cellIs" dxfId="7" priority="10" operator="lessThan">
      <formula>0</formula>
    </cfRule>
    <cfRule type="cellIs" dxfId="6" priority="11" operator="greaterThan">
      <formula>0</formula>
    </cfRule>
    <cfRule type="cellIs" priority="12" operator="greaterThan">
      <formula>0</formula>
    </cfRule>
  </conditionalFormatting>
  <conditionalFormatting sqref="F31">
    <cfRule type="cellIs" dxfId="5" priority="7" operator="lessThan">
      <formula>0</formula>
    </cfRule>
    <cfRule type="cellIs" dxfId="4" priority="8" operator="greaterThan">
      <formula>0</formula>
    </cfRule>
    <cfRule type="cellIs" priority="9" operator="greaterThan">
      <formula>0</formula>
    </cfRule>
  </conditionalFormatting>
  <conditionalFormatting sqref="F67:F68 F42:F65">
    <cfRule type="cellIs" dxfId="3" priority="4" operator="lessThan">
      <formula>0</formula>
    </cfRule>
    <cfRule type="cellIs" dxfId="2" priority="5" operator="greaterThan">
      <formula>0</formula>
    </cfRule>
    <cfRule type="cellIs" priority="6" operator="greaterThan">
      <formula>0</formula>
    </cfRule>
  </conditionalFormatting>
  <conditionalFormatting sqref="F66">
    <cfRule type="cellIs" dxfId="1" priority="1" operator="lessThan">
      <formula>0</formula>
    </cfRule>
    <cfRule type="cellIs" dxfId="0" priority="2" operator="greaterThan">
      <formula>0</formula>
    </cfRule>
    <cfRule type="cellIs" priority="3" operator="greaterThan">
      <formula>0</formula>
    </cfRule>
  </conditionalFormatting>
  <pageMargins left="0.7" right="0.7" top="0.75" bottom="0.75" header="0.3" footer="0.3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zoomScale="10" zoomScaleNormal="10" zoomScaleSheetLayoutView="140" workbookViewId="0">
      <selection activeCell="H33" sqref="H33"/>
    </sheetView>
  </sheetViews>
  <sheetFormatPr defaultRowHeight="15.5" x14ac:dyDescent="0.35"/>
  <cols>
    <col min="1" max="1" width="44.08984375" style="46" bestFit="1" customWidth="1"/>
    <col min="2" max="2" width="11.26953125" customWidth="1"/>
    <col min="3" max="3" width="12.453125" bestFit="1" customWidth="1"/>
    <col min="4" max="4" width="12.54296875" bestFit="1" customWidth="1"/>
    <col min="5" max="5" width="14.7265625" bestFit="1" customWidth="1"/>
    <col min="6" max="6" width="11.453125" bestFit="1" customWidth="1"/>
    <col min="7" max="7" width="9.7265625" bestFit="1" customWidth="1"/>
    <col min="8" max="8" width="14.453125" customWidth="1"/>
  </cols>
  <sheetData>
    <row r="1" spans="1:34" x14ac:dyDescent="0.35">
      <c r="A1" s="3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40.5" customHeight="1" x14ac:dyDescent="0.35">
      <c r="A2" s="110" t="s">
        <v>30</v>
      </c>
      <c r="B2" s="111"/>
      <c r="C2" s="111"/>
      <c r="D2" s="111"/>
      <c r="E2" s="1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35">
      <c r="A3" s="3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8" x14ac:dyDescent="0.35">
      <c r="A4" s="96" t="s">
        <v>1</v>
      </c>
      <c r="B4" s="97" t="s">
        <v>2</v>
      </c>
      <c r="C4" s="97" t="s">
        <v>28</v>
      </c>
      <c r="D4" s="97" t="s">
        <v>29</v>
      </c>
      <c r="E4" s="97">
        <v>2020</v>
      </c>
      <c r="F4" s="97">
        <v>2019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5" hidden="1" x14ac:dyDescent="0.35">
      <c r="A5" s="98" t="s">
        <v>26</v>
      </c>
      <c r="B5" s="99">
        <v>60.083441153800003</v>
      </c>
      <c r="C5" s="99">
        <v>118.20972278101712</v>
      </c>
      <c r="D5" s="99"/>
      <c r="E5" s="37"/>
      <c r="F5" s="100">
        <v>250.25112264342846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57" customHeight="1" x14ac:dyDescent="0.35">
      <c r="A6" s="101" t="s">
        <v>17</v>
      </c>
      <c r="B6" s="102">
        <v>0.38288767021669212</v>
      </c>
      <c r="C6" s="103">
        <f>('Wyniki - Masa, Praca przewozowa'!C5+'Wyniki - Masa, Praca przewozowa'!D5)/SUM('Wyniki - Masa, Praca przewozowa'!$C$3:$D$4)</f>
        <v>0.36893101474175594</v>
      </c>
      <c r="D6" s="103">
        <f>('Wyniki - Masa, Praca przewozowa'!C5+'Wyniki - Masa, Praca przewozowa'!D5+'Wyniki - Masa, Praca przewozowa'!E5)/SUM('Wyniki - Masa, Praca przewozowa'!$C$4:$E$4)</f>
        <v>0.3661596827767134</v>
      </c>
      <c r="E6" s="102"/>
      <c r="F6" s="38">
        <v>0.385360366104115</v>
      </c>
      <c r="G6" s="3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4.5" x14ac:dyDescent="0.35">
      <c r="A7" s="101" t="s">
        <v>18</v>
      </c>
      <c r="B7" s="102">
        <v>0.23974745189089022</v>
      </c>
      <c r="C7" s="103">
        <f>('Wyniki - Masa, Praca przewozowa'!C6+'Wyniki - Masa, Praca przewozowa'!D6)/SUM('Wyniki - Masa, Praca przewozowa'!$C$3:$D$4)</f>
        <v>0.25577155114274491</v>
      </c>
      <c r="D7" s="103">
        <f>('Wyniki - Masa, Praca przewozowa'!C6+'Wyniki - Masa, Praca przewozowa'!D6+'Wyniki - Masa, Praca przewozowa'!E6)/SUM('Wyniki - Masa, Praca przewozowa'!$C$4:$E$4)</f>
        <v>0.2596953308331848</v>
      </c>
      <c r="E7" s="103"/>
      <c r="F7" s="38">
        <v>0.2739877401367119</v>
      </c>
      <c r="G7" s="3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8" x14ac:dyDescent="0.35">
      <c r="A8" s="101" t="s">
        <v>20</v>
      </c>
      <c r="B8" s="102">
        <v>0.12219643689806452</v>
      </c>
      <c r="C8" s="103">
        <f>('Wyniki - Masa, Praca przewozowa'!C7+'Wyniki - Masa, Praca przewozowa'!D7)/SUM('Wyniki - Masa, Praca przewozowa'!$C$3:$D$4)</f>
        <v>0.11735321404431179</v>
      </c>
      <c r="D8" s="103">
        <f>('Wyniki - Masa, Praca przewozowa'!C7+'Wyniki - Masa, Praca przewozowa'!D7+'Wyniki - Masa, Praca przewozowa'!E7)/SUM('Wyniki - Masa, Praca przewozowa'!$C$4:$E$4)</f>
        <v>0.11841465011738844</v>
      </c>
      <c r="E8" s="103"/>
      <c r="F8" s="38">
        <v>0.11769123844024638</v>
      </c>
      <c r="G8" s="4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5" x14ac:dyDescent="0.35">
      <c r="A9" s="101" t="s">
        <v>21</v>
      </c>
      <c r="B9" s="102">
        <v>4.9699143921964957E-2</v>
      </c>
      <c r="C9" s="103">
        <f>('Wyniki - Masa, Praca przewozowa'!C8+'Wyniki - Masa, Praca przewozowa'!D8)/SUM('Wyniki - Masa, Praca przewozowa'!$C$3:$D$4)</f>
        <v>4.8243134911118007E-2</v>
      </c>
      <c r="D9" s="103">
        <f>('Wyniki - Masa, Praca przewozowa'!C8+'Wyniki - Masa, Praca przewozowa'!D8+'Wyniki - Masa, Praca przewozowa'!E8)/SUM('Wyniki - Masa, Praca przewozowa'!$C$4:$E$4)</f>
        <v>4.7060038590010074E-2</v>
      </c>
      <c r="E9" s="103"/>
      <c r="F9" s="38">
        <v>4.2456325250088599E-2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4.5" x14ac:dyDescent="0.35">
      <c r="A10" s="101" t="s">
        <v>22</v>
      </c>
      <c r="B10" s="102">
        <v>4.4481726227428173E-2</v>
      </c>
      <c r="C10" s="103">
        <f>('Wyniki - Masa, Praca przewozowa'!C9+'Wyniki - Masa, Praca przewozowa'!D9)/SUM('Wyniki - Masa, Praca przewozowa'!$C$3:$D$4)</f>
        <v>4.320352879303558E-2</v>
      </c>
      <c r="D10" s="103">
        <f>('Wyniki - Masa, Praca przewozowa'!C9+'Wyniki - Masa, Praca przewozowa'!D9+'Wyniki - Masa, Praca przewozowa'!E9)/SUM('Wyniki - Masa, Praca przewozowa'!$C$4:$E$4)</f>
        <v>4.1996108204035126E-2</v>
      </c>
      <c r="E10" s="103"/>
      <c r="F10" s="38">
        <v>3.899880256118813E-2</v>
      </c>
      <c r="G10" s="4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30.75" customHeight="1" x14ac:dyDescent="0.35">
      <c r="A11" s="104" t="s">
        <v>23</v>
      </c>
      <c r="B11" s="102">
        <v>0.16098757084495993</v>
      </c>
      <c r="C11" s="103">
        <f>('Wyniki - Masa, Praca przewozowa'!C10+'Wyniki - Masa, Praca przewozowa'!D10)/SUM('Wyniki - Masa, Praca przewozowa'!$C$3:$D$4)</f>
        <v>0.16649755636703373</v>
      </c>
      <c r="D11" s="103">
        <f>('Wyniki - Masa, Praca przewozowa'!C10+'Wyniki - Masa, Praca przewozowa'!D10+'Wyniki - Masa, Praca przewozowa'!E10)/SUM('Wyniki - Masa, Praca przewozowa'!$C$4:$E$4)</f>
        <v>0.16667418947866808</v>
      </c>
      <c r="E11" s="103"/>
      <c r="F11" s="38">
        <v>0.14150552750764986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35">
      <c r="A12" s="43"/>
      <c r="B12" s="42"/>
      <c r="C12" s="44"/>
      <c r="D12" s="42"/>
      <c r="E12" s="4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35">
      <c r="A13" s="43"/>
      <c r="B13" s="42"/>
      <c r="C13" s="44"/>
      <c r="D13" s="42"/>
      <c r="E13" s="4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35">
      <c r="A14" s="43"/>
      <c r="B14" s="42"/>
      <c r="C14" s="42"/>
      <c r="D14" s="42"/>
      <c r="E14" s="4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3" customHeight="1" x14ac:dyDescent="0.35">
      <c r="A15" s="43"/>
      <c r="B15" s="42"/>
      <c r="C15" s="42"/>
      <c r="D15" s="42"/>
      <c r="E15" s="4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44.25" customHeight="1" x14ac:dyDescent="0.35">
      <c r="A16" s="110" t="s">
        <v>31</v>
      </c>
      <c r="B16" s="110"/>
      <c r="C16" s="110"/>
      <c r="D16" s="110"/>
      <c r="E16" s="110"/>
      <c r="F16" s="1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35">
      <c r="A17" s="43"/>
      <c r="B17" s="42"/>
      <c r="C17" s="42"/>
      <c r="D17" s="42"/>
      <c r="E17" s="4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8" x14ac:dyDescent="0.35">
      <c r="A18" s="96" t="s">
        <v>1</v>
      </c>
      <c r="B18" s="97" t="s">
        <v>2</v>
      </c>
      <c r="C18" s="97" t="s">
        <v>28</v>
      </c>
      <c r="D18" s="97" t="s">
        <v>29</v>
      </c>
      <c r="E18" s="97">
        <v>2020</v>
      </c>
      <c r="F18" s="97">
        <v>2019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4.5" hidden="1" x14ac:dyDescent="0.35">
      <c r="A19" s="98" t="s">
        <v>27</v>
      </c>
      <c r="B19" s="99">
        <v>14.232032650607543</v>
      </c>
      <c r="C19" s="99">
        <v>28.246933344941333</v>
      </c>
      <c r="D19" s="99"/>
      <c r="E19" s="37"/>
      <c r="F19" s="100">
        <v>54.829028167123184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8" x14ac:dyDescent="0.35">
      <c r="A20" s="101" t="s">
        <v>17</v>
      </c>
      <c r="B20" s="102">
        <v>0.26377093697305054</v>
      </c>
      <c r="C20" s="102">
        <f>SUM('Wyniki - Masa, Praca przewozowa'!C15:D15)/SUM('Wyniki - Masa, Praca przewozowa'!$C$14:$D$14)</f>
        <v>0.2450257770412419</v>
      </c>
      <c r="D20" s="102">
        <f>SUM('Wyniki - Masa, Praca przewozowa'!C15:E15)/SUM('Wyniki - Masa, Praca przewozowa'!$C$14:$E$14)</f>
        <v>0.23901518770874014</v>
      </c>
      <c r="E20" s="102"/>
      <c r="F20" s="38">
        <v>0.27166068371389407</v>
      </c>
      <c r="G20" s="3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4.5" x14ac:dyDescent="0.35">
      <c r="A21" s="101" t="s">
        <v>18</v>
      </c>
      <c r="B21" s="102">
        <v>0.23224352787418853</v>
      </c>
      <c r="C21" s="102">
        <f>SUM('Wyniki - Masa, Praca przewozowa'!C16:D16)/SUM('Wyniki - Masa, Praca przewozowa'!$C$14:$D$14)</f>
        <v>0.25421477385686503</v>
      </c>
      <c r="D21" s="102">
        <f>SUM('Wyniki - Masa, Praca przewozowa'!C16:E16)/SUM('Wyniki - Masa, Praca przewozowa'!$C$14:$E$14)</f>
        <v>0.2616867940507131</v>
      </c>
      <c r="E21" s="102"/>
      <c r="F21" s="38">
        <v>0.28010133092833672</v>
      </c>
      <c r="G21" s="3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8" x14ac:dyDescent="0.35">
      <c r="A22" s="101" t="s">
        <v>20</v>
      </c>
      <c r="B22" s="102">
        <v>0.18756692981536965</v>
      </c>
      <c r="C22" s="102">
        <f>SUM('Wyniki - Masa, Praca przewozowa'!C17:D17)/SUM('Wyniki - Masa, Praca przewozowa'!$C$14:$D$14)</f>
        <v>0.17916221417979242</v>
      </c>
      <c r="D22" s="102">
        <f>SUM('Wyniki - Masa, Praca przewozowa'!C17:E17)/SUM('Wyniki - Masa, Praca przewozowa'!$C$14:$E$14)</f>
        <v>0.18110839184875333</v>
      </c>
      <c r="E22" s="102"/>
      <c r="F22" s="38">
        <v>0.17013025076873023</v>
      </c>
      <c r="G22" s="4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4.5" x14ac:dyDescent="0.35">
      <c r="A23" s="101" t="s">
        <v>21</v>
      </c>
      <c r="B23" s="102">
        <v>6.8818907840747845E-2</v>
      </c>
      <c r="C23" s="102">
        <f>SUM('Wyniki - Masa, Praca przewozowa'!C18:D18)/SUM('Wyniki - Masa, Praca przewozowa'!$C$14:$D$14)</f>
        <v>6.6048400068507179E-2</v>
      </c>
      <c r="D23" s="102">
        <f>SUM('Wyniki - Masa, Praca przewozowa'!C18:E18)/SUM('Wyniki - Masa, Praca przewozowa'!$C$14:$E$14)</f>
        <v>6.3484748432321964E-2</v>
      </c>
      <c r="E23" s="102"/>
      <c r="F23" s="38">
        <v>5.6509387684005687E-2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4.5" x14ac:dyDescent="0.35">
      <c r="A24" s="101" t="s">
        <v>22</v>
      </c>
      <c r="B24" s="102">
        <v>4.2548338433645791E-2</v>
      </c>
      <c r="C24" s="102">
        <f>SUM('Wyniki - Masa, Praca przewozowa'!C19:D19)/SUM('Wyniki - Masa, Praca przewozowa'!$C$14:$D$14)</f>
        <v>4.0459476766792124E-2</v>
      </c>
      <c r="D24" s="102">
        <f>SUM('Wyniki - Masa, Praca przewozowa'!C19:E19)/SUM('Wyniki - Masa, Praca przewozowa'!$C$14:$E$14)</f>
        <v>3.9364114232234786E-2</v>
      </c>
      <c r="E24" s="102"/>
      <c r="F24" s="38">
        <v>3.7611099222557745E-2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4.5" x14ac:dyDescent="0.35">
      <c r="A25" s="104" t="s">
        <v>23</v>
      </c>
      <c r="B25" s="102">
        <v>0.20505135906299768</v>
      </c>
      <c r="C25" s="103">
        <f>SUM('Wyniki - Masa, Praca przewozowa'!C20:D20)/SUM('Wyniki - Masa, Praca przewozowa'!$C$14:$D$14)</f>
        <v>0.21508935808680144</v>
      </c>
      <c r="D25" s="103">
        <f>SUM('Wyniki - Masa, Praca przewozowa'!C20:E20)/SUM('Wyniki - Masa, Praca przewozowa'!$C$14:$E$14)</f>
        <v>0.21534076372723671</v>
      </c>
      <c r="E25" s="102"/>
      <c r="F25" s="38">
        <v>0.18398724768247551</v>
      </c>
      <c r="G25" s="1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35">
      <c r="A26" s="35"/>
      <c r="B26" s="1"/>
      <c r="C26" s="40"/>
      <c r="D26" s="1"/>
      <c r="E26" s="1"/>
      <c r="F26" s="4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35">
      <c r="A27" s="45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35">
      <c r="A28" s="3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3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35">
      <c r="A30" s="3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8" x14ac:dyDescent="0.35">
      <c r="A31" s="96" t="s">
        <v>1</v>
      </c>
      <c r="B31" s="97" t="s">
        <v>87</v>
      </c>
      <c r="C31" s="97" t="s">
        <v>88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8" x14ac:dyDescent="0.35">
      <c r="A32" s="101" t="s">
        <v>89</v>
      </c>
      <c r="B32" s="103">
        <v>0.3661596827767134</v>
      </c>
      <c r="C32" s="102">
        <v>0.23901518770874014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5" x14ac:dyDescent="0.35">
      <c r="A33" s="101" t="s">
        <v>18</v>
      </c>
      <c r="B33" s="103">
        <v>0.2596953308331848</v>
      </c>
      <c r="C33" s="102">
        <v>0.2616867940507131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8" x14ac:dyDescent="0.35">
      <c r="A34" s="101" t="s">
        <v>20</v>
      </c>
      <c r="B34" s="103">
        <v>0.11841465011738844</v>
      </c>
      <c r="C34" s="102">
        <v>0.18110839184875333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5" x14ac:dyDescent="0.35">
      <c r="A35" s="101" t="s">
        <v>21</v>
      </c>
      <c r="B35" s="103">
        <v>4.7060038590010074E-2</v>
      </c>
      <c r="C35" s="102">
        <v>6.3484748432321964E-2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5" x14ac:dyDescent="0.35">
      <c r="A36" s="101" t="s">
        <v>22</v>
      </c>
      <c r="B36" s="103">
        <v>4.1996108204035126E-2</v>
      </c>
      <c r="C36" s="102">
        <v>3.9364114232234786E-2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5" x14ac:dyDescent="0.35">
      <c r="A37" s="104" t="s">
        <v>23</v>
      </c>
      <c r="B37" s="103">
        <v>0.16667418947866808</v>
      </c>
      <c r="C37" s="103">
        <v>0.21534076372723671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35">
      <c r="A38" s="3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35">
      <c r="A39" s="3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35">
      <c r="A40" s="3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35">
      <c r="A41" s="3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35">
      <c r="A42" s="3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35">
      <c r="A43" s="3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35">
      <c r="A44" s="3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35">
      <c r="A45" s="3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35">
      <c r="A46" s="3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35">
      <c r="A47" s="3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35">
      <c r="A48" s="3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35">
      <c r="A49" s="3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35">
      <c r="A50" s="3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35">
      <c r="A51" s="3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35">
      <c r="A52" s="3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3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35">
      <c r="A54" s="3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35">
      <c r="A55" s="3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35">
      <c r="A56" s="3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35">
      <c r="A57" s="3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35">
      <c r="A58" s="3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35">
      <c r="A59" s="3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35">
      <c r="A60" s="3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35">
      <c r="A61" s="3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35">
      <c r="A62" s="3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35">
      <c r="A63" s="3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35">
      <c r="A64" s="3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35">
      <c r="A65" s="3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35">
      <c r="A66" s="3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35">
      <c r="A67" s="3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35">
      <c r="A68" s="3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35">
      <c r="A69" s="3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35">
      <c r="A70" s="3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35">
      <c r="A71" s="3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35">
      <c r="A72" s="3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35">
      <c r="A73" s="3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</sheetData>
  <mergeCells count="2">
    <mergeCell ref="A2:E2"/>
    <mergeCell ref="A16:F16"/>
  </mergeCells>
  <pageMargins left="0.7" right="0.7" top="0.75" bottom="0.75" header="0.3" footer="0.3"/>
  <pageSetup paperSize="9" scale="2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view="pageBreakPreview" zoomScale="40" zoomScaleNormal="100" zoomScaleSheetLayoutView="40" workbookViewId="0">
      <selection activeCell="J2" sqref="J2"/>
    </sheetView>
  </sheetViews>
  <sheetFormatPr defaultRowHeight="14.5" x14ac:dyDescent="0.35"/>
  <cols>
    <col min="1" max="1" width="7.1796875" customWidth="1"/>
    <col min="2" max="2" width="41.453125" customWidth="1"/>
    <col min="3" max="3" width="15.26953125" customWidth="1"/>
    <col min="4" max="4" width="13.453125" customWidth="1"/>
    <col min="5" max="5" width="14.453125" customWidth="1"/>
    <col min="6" max="8" width="16.1796875" customWidth="1"/>
    <col min="10" max="10" width="17" customWidth="1"/>
    <col min="11" max="11" width="13.81640625" customWidth="1"/>
    <col min="12" max="12" width="13" customWidth="1"/>
  </cols>
  <sheetData>
    <row r="1" spans="1:19" x14ac:dyDescent="0.35">
      <c r="A1" s="1"/>
      <c r="B1" s="36"/>
      <c r="C1" s="36"/>
      <c r="D1" s="36"/>
      <c r="E1" s="36"/>
      <c r="F1" s="36"/>
      <c r="G1" s="36"/>
      <c r="H1" s="36"/>
      <c r="I1" s="1"/>
      <c r="J1" s="1"/>
      <c r="K1" s="1"/>
      <c r="L1" s="1"/>
      <c r="M1" s="1"/>
      <c r="N1" s="1"/>
      <c r="O1" s="1"/>
      <c r="P1" s="1"/>
      <c r="Q1" s="1"/>
      <c r="R1" s="2"/>
      <c r="S1" s="1"/>
    </row>
    <row r="2" spans="1:19" ht="15" customHeight="1" x14ac:dyDescent="0.35">
      <c r="A2" s="2"/>
      <c r="B2" s="105" t="s">
        <v>32</v>
      </c>
      <c r="C2" s="106"/>
      <c r="D2" s="106"/>
      <c r="E2" s="106"/>
      <c r="F2" s="106"/>
      <c r="G2" s="106"/>
      <c r="H2" s="106"/>
      <c r="I2" s="47"/>
      <c r="J2" s="1"/>
      <c r="K2" s="1"/>
      <c r="L2" s="1"/>
      <c r="M2" s="1"/>
      <c r="N2" s="1"/>
      <c r="O2" s="1"/>
      <c r="P2" s="1"/>
      <c r="Q2" s="1"/>
      <c r="R2" s="2"/>
      <c r="S2" s="1"/>
    </row>
    <row r="3" spans="1:19" ht="49.5" customHeight="1" thickBot="1" x14ac:dyDescent="0.4">
      <c r="A3" s="2"/>
      <c r="B3" s="107"/>
      <c r="C3" s="108"/>
      <c r="D3" s="108"/>
      <c r="E3" s="108"/>
      <c r="F3" s="108"/>
      <c r="G3" s="108"/>
      <c r="H3" s="108"/>
      <c r="I3" s="109" t="s">
        <v>33</v>
      </c>
      <c r="J3" s="109"/>
      <c r="K3" s="109"/>
      <c r="L3" s="109"/>
      <c r="M3" s="109"/>
      <c r="N3" s="109"/>
      <c r="O3" s="109"/>
      <c r="P3" s="109"/>
      <c r="Q3" s="109"/>
      <c r="R3" s="109"/>
      <c r="S3" s="1"/>
    </row>
    <row r="4" spans="1:19" ht="49.5" customHeight="1" thickBot="1" x14ac:dyDescent="0.4">
      <c r="A4" s="2"/>
      <c r="B4" s="48" t="s">
        <v>1</v>
      </c>
      <c r="C4" s="49" t="s">
        <v>34</v>
      </c>
      <c r="D4" s="49" t="s">
        <v>35</v>
      </c>
      <c r="E4" s="49" t="s">
        <v>36</v>
      </c>
      <c r="F4" s="50" t="s">
        <v>37</v>
      </c>
      <c r="G4" s="51" t="s">
        <v>45</v>
      </c>
      <c r="H4" s="51" t="s">
        <v>7</v>
      </c>
      <c r="I4" s="52"/>
      <c r="J4" s="53"/>
      <c r="K4" s="53"/>
      <c r="L4" s="53"/>
      <c r="M4" s="53"/>
      <c r="N4" s="53"/>
      <c r="O4" s="53"/>
      <c r="P4" s="53"/>
      <c r="Q4" s="53"/>
      <c r="R4" s="2"/>
      <c r="S4" s="1"/>
    </row>
    <row r="5" spans="1:19" ht="27.75" customHeight="1" thickBot="1" x14ac:dyDescent="0.4">
      <c r="A5" s="2"/>
      <c r="B5" s="54" t="s">
        <v>27</v>
      </c>
      <c r="C5" s="55">
        <f>'Wyniki - Masa, Praca przewozowa'!C14/'Wyniki - Masa, Praca przewozowa'!C4*1000</f>
        <v>229.31767724116085</v>
      </c>
      <c r="D5" s="55">
        <f>'Wyniki - Masa, Praca przewozowa'!D14/'Wyniki - Masa, Praca przewozowa'!D4*1000</f>
        <v>236.89040854600967</v>
      </c>
      <c r="E5" s="95">
        <f>'Wyniki - Masa, Praca przewozowa'!E14/'Wyniki - Masa, Praca przewozowa'!E4*1000</f>
        <v>235.79183366398954</v>
      </c>
      <c r="F5" s="55"/>
      <c r="G5" s="55"/>
      <c r="H5" s="55">
        <v>236.49043827057568</v>
      </c>
      <c r="I5" s="47"/>
      <c r="J5" s="1"/>
      <c r="K5" s="1"/>
      <c r="L5" s="1"/>
      <c r="M5" s="1"/>
      <c r="N5" s="1"/>
      <c r="O5" s="1"/>
      <c r="P5" s="1"/>
      <c r="Q5" s="1"/>
      <c r="R5" s="2"/>
      <c r="S5" s="1"/>
    </row>
    <row r="6" spans="1:19" ht="27.5" thickBot="1" x14ac:dyDescent="0.4">
      <c r="A6" s="2"/>
      <c r="B6" s="54" t="s">
        <v>38</v>
      </c>
      <c r="C6" s="55">
        <f>'Wyniki - Masa, Praca przewozowa'!C15/'Wyniki - Masa, Praca przewozowa'!C5*1000</f>
        <v>157.97672083865294</v>
      </c>
      <c r="D6" s="55">
        <f>'Wyniki - Masa, Praca przewozowa'!D15/'Wyniki - Masa, Praca przewozowa'!D5*1000</f>
        <v>150.98601072960372</v>
      </c>
      <c r="E6" s="95">
        <f>'Wyniki - Masa, Praca przewozowa'!E15/'Wyniki - Masa, Praca przewozowa'!E5*1000</f>
        <v>148.93666249205182</v>
      </c>
      <c r="F6" s="55"/>
      <c r="G6" s="55"/>
      <c r="H6" s="55">
        <v>166.71448286673456</v>
      </c>
      <c r="I6" s="47"/>
      <c r="J6" s="1"/>
      <c r="K6" s="1"/>
      <c r="L6" s="1"/>
      <c r="M6" s="1"/>
      <c r="N6" s="1"/>
      <c r="O6" s="1"/>
      <c r="P6" s="1"/>
      <c r="Q6" s="1"/>
      <c r="R6" s="2"/>
      <c r="S6" s="1"/>
    </row>
    <row r="7" spans="1:19" ht="30.75" customHeight="1" thickBot="1" x14ac:dyDescent="0.4">
      <c r="A7" s="2"/>
      <c r="B7" s="54" t="s">
        <v>39</v>
      </c>
      <c r="C7" s="55">
        <f>'Wyniki - Masa, Praca przewozowa'!C16/'Wyniki - Masa, Praca przewozowa'!C6*1000</f>
        <v>222.14019772205697</v>
      </c>
      <c r="D7" s="55">
        <f>'Wyniki - Masa, Praca przewozowa'!D16/'Wyniki - Masa, Praca przewozowa'!D6*1000</f>
        <v>240.40251925789528</v>
      </c>
      <c r="E7" s="95">
        <f>'Wyniki - Masa, Praca przewozowa'!E16/'Wyniki - Masa, Praca przewozowa'!E6*1000</f>
        <v>243.19178853824985</v>
      </c>
      <c r="F7" s="55"/>
      <c r="G7" s="55"/>
      <c r="H7" s="55">
        <v>241.76733775884068</v>
      </c>
      <c r="I7" s="47"/>
      <c r="J7" s="1"/>
      <c r="K7" s="1"/>
      <c r="L7" s="1"/>
      <c r="M7" s="1"/>
      <c r="N7" s="1"/>
      <c r="O7" s="1"/>
      <c r="P7" s="1"/>
      <c r="Q7" s="1"/>
      <c r="R7" s="2"/>
      <c r="S7" s="1"/>
    </row>
    <row r="8" spans="1:19" ht="38.25" customHeight="1" thickBot="1" x14ac:dyDescent="0.4">
      <c r="A8" s="2"/>
      <c r="B8" s="54" t="s">
        <v>40</v>
      </c>
      <c r="C8" s="55">
        <f>'Wyniki - Masa, Praca przewozowa'!C17/'Wyniki - Masa, Praca przewozowa'!C7*1000</f>
        <v>351.99400051571951</v>
      </c>
      <c r="D8" s="55">
        <f>'Wyniki - Masa, Praca przewozowa'!D17/'Wyniki - Masa, Praca przewozowa'!D7*1000</f>
        <v>359.9850678001045</v>
      </c>
      <c r="E8" s="95">
        <f>'Wyniki - Masa, Praca przewozowa'!E17/'Wyniki - Masa, Praca przewozowa'!E7*1000</f>
        <v>361.71331519930186</v>
      </c>
      <c r="F8" s="55"/>
      <c r="G8" s="55"/>
      <c r="H8" s="55">
        <v>341.86213095044843</v>
      </c>
      <c r="I8" s="47"/>
      <c r="J8" s="1"/>
      <c r="K8" s="1"/>
      <c r="L8" s="1"/>
      <c r="M8" s="1"/>
      <c r="N8" s="1"/>
      <c r="O8" s="1"/>
      <c r="P8" s="1"/>
      <c r="Q8" s="1"/>
      <c r="R8" s="2"/>
      <c r="S8" s="1"/>
    </row>
    <row r="9" spans="1:19" ht="22.5" customHeight="1" thickBot="1" x14ac:dyDescent="0.4">
      <c r="A9" s="2"/>
      <c r="B9" s="54" t="s">
        <v>41</v>
      </c>
      <c r="C9" s="55">
        <f>'Wyniki - Masa, Praca przewozowa'!C18/'Wyniki - Masa, Praca przewozowa'!C8*1000</f>
        <v>317.53850973958305</v>
      </c>
      <c r="D9" s="55">
        <f>'Wyniki - Masa, Praca przewozowa'!D18/'Wyniki - Masa, Praca przewozowa'!D8*1000</f>
        <v>320.58834919936271</v>
      </c>
      <c r="E9" s="95">
        <f>'Wyniki - Masa, Praca przewozowa'!E18/'Wyniki - Masa, Praca przewozowa'!E8*1000</f>
        <v>308.99735725389257</v>
      </c>
      <c r="F9" s="55"/>
      <c r="G9" s="55"/>
      <c r="H9" s="55">
        <v>314.76887792507409</v>
      </c>
      <c r="I9" s="47"/>
      <c r="J9" s="1"/>
      <c r="K9" s="1"/>
      <c r="L9" s="1"/>
      <c r="M9" s="1"/>
      <c r="N9" s="1"/>
      <c r="O9" s="1"/>
      <c r="P9" s="1"/>
      <c r="Q9" s="1"/>
      <c r="R9" s="2"/>
      <c r="S9" s="1"/>
    </row>
    <row r="10" spans="1:19" ht="25.5" customHeight="1" thickBot="1" x14ac:dyDescent="0.4">
      <c r="A10" s="2"/>
      <c r="B10" s="54" t="s">
        <v>42</v>
      </c>
      <c r="C10" s="55">
        <f>'Wyniki - Masa, Praca przewozowa'!C19/'Wyniki - Masa, Praca przewozowa'!C9*1000</f>
        <v>219.35043820439867</v>
      </c>
      <c r="D10" s="55">
        <f>'Wyniki - Masa, Praca przewozowa'!D19/'Wyniki - Masa, Praca przewozowa'!D9*1000</f>
        <v>216.85409482791013</v>
      </c>
      <c r="E10" s="95">
        <f>'Wyniki - Masa, Praca przewozowa'!E19/'Wyniki - Masa, Praca przewozowa'!E9*1000</f>
        <v>221.55553474178251</v>
      </c>
      <c r="F10" s="55"/>
      <c r="G10" s="55"/>
      <c r="H10" s="55">
        <v>228.07534475001597</v>
      </c>
      <c r="I10" s="47"/>
      <c r="J10" s="1"/>
      <c r="K10" s="1"/>
      <c r="L10" s="1"/>
      <c r="M10" s="1"/>
      <c r="N10" s="1"/>
      <c r="O10" s="1"/>
      <c r="P10" s="1"/>
      <c r="Q10" s="1"/>
      <c r="R10" s="2"/>
      <c r="S10" s="1"/>
    </row>
    <row r="11" spans="1:19" ht="24.75" customHeight="1" thickBot="1" x14ac:dyDescent="0.4">
      <c r="A11" s="2"/>
      <c r="B11" s="54" t="s">
        <v>43</v>
      </c>
      <c r="C11" s="55">
        <f>'Wyniki - Masa, Praca przewozowa'!C20/'Wyniki - Masa, Praca przewozowa'!C10*1000</f>
        <v>292.08404803346343</v>
      </c>
      <c r="D11" s="55">
        <f>'Wyniki - Masa, Praca przewozowa'!D20/'Wyniki - Masa, Praca przewozowa'!D10*1000</f>
        <v>309.8414491693905</v>
      </c>
      <c r="E11" s="95">
        <f>'Wyniki - Masa, Praca przewozowa'!E20/'Wyniki - Masa, Praca przewozowa'!E10*1000</f>
        <v>304.69246209637129</v>
      </c>
      <c r="F11" s="55"/>
      <c r="G11" s="55"/>
      <c r="H11" s="55">
        <v>307.48781059646848</v>
      </c>
      <c r="I11" s="47"/>
      <c r="J11" s="1"/>
      <c r="K11" s="1"/>
      <c r="L11" s="1"/>
      <c r="M11" s="1"/>
      <c r="N11" s="1"/>
      <c r="O11" s="1"/>
      <c r="P11" s="1"/>
      <c r="Q11" s="1"/>
      <c r="R11" s="2"/>
      <c r="S11" s="1"/>
    </row>
    <row r="12" spans="1:19" x14ac:dyDescent="0.35">
      <c r="A12" s="1"/>
      <c r="B12" s="56"/>
      <c r="C12" s="22"/>
      <c r="D12" s="22"/>
      <c r="E12" s="22"/>
      <c r="F12" s="22"/>
      <c r="G12" s="22"/>
      <c r="H12" s="22"/>
      <c r="I12" s="1"/>
      <c r="J12" s="57"/>
      <c r="K12" s="1"/>
      <c r="L12" s="1"/>
      <c r="M12" s="1"/>
      <c r="N12" s="1"/>
      <c r="O12" s="1"/>
      <c r="P12" s="1"/>
      <c r="Q12" s="1"/>
      <c r="R12" s="2"/>
      <c r="S12" s="1"/>
    </row>
    <row r="13" spans="1:19" x14ac:dyDescent="0.35">
      <c r="A13" s="1"/>
      <c r="B13" s="47"/>
      <c r="C13" s="1"/>
      <c r="D13" s="1"/>
      <c r="E13" s="1"/>
      <c r="F13" s="1"/>
      <c r="G13" s="1"/>
      <c r="H13" s="1"/>
      <c r="I13" s="1"/>
      <c r="J13" s="57"/>
      <c r="K13" s="1"/>
      <c r="L13" s="1"/>
      <c r="M13" s="1"/>
      <c r="N13" s="1"/>
      <c r="O13" s="1"/>
      <c r="P13" s="1"/>
      <c r="Q13" s="1"/>
      <c r="R13" s="2"/>
      <c r="S13" s="1"/>
    </row>
    <row r="14" spans="1:19" x14ac:dyDescent="0.35">
      <c r="A14" s="1"/>
      <c r="B14" s="47"/>
      <c r="C14" s="1"/>
      <c r="D14" s="1"/>
      <c r="E14" s="1"/>
      <c r="F14" s="1"/>
      <c r="G14" s="1"/>
      <c r="H14" s="1"/>
      <c r="I14" s="1"/>
      <c r="J14" s="57"/>
      <c r="K14" s="1"/>
      <c r="L14" s="1"/>
      <c r="M14" s="1"/>
      <c r="N14" s="1"/>
      <c r="O14" s="1"/>
      <c r="P14" s="1"/>
      <c r="Q14" s="1"/>
      <c r="R14" s="2"/>
      <c r="S14" s="1"/>
    </row>
    <row r="15" spans="1:19" x14ac:dyDescent="0.35">
      <c r="A15" s="1"/>
      <c r="B15" s="47"/>
      <c r="C15" s="1"/>
      <c r="D15" s="1"/>
      <c r="E15" s="1"/>
      <c r="F15" s="1"/>
      <c r="G15" s="1"/>
      <c r="H15" s="1"/>
      <c r="I15" s="1"/>
      <c r="J15" s="57"/>
      <c r="K15" s="1"/>
      <c r="L15" s="1"/>
      <c r="M15" s="1"/>
      <c r="N15" s="1"/>
      <c r="O15" s="1"/>
      <c r="P15" s="1"/>
      <c r="Q15" s="1"/>
      <c r="R15" s="2"/>
      <c r="S15" s="1"/>
    </row>
    <row r="16" spans="1:19" x14ac:dyDescent="0.35">
      <c r="A16" s="1"/>
      <c r="B16" s="47"/>
      <c r="C16" s="1"/>
      <c r="D16" s="1"/>
      <c r="E16" s="1"/>
      <c r="F16" s="1"/>
      <c r="G16" s="1"/>
      <c r="H16" s="1"/>
      <c r="I16" s="1"/>
      <c r="J16" s="57"/>
      <c r="K16" s="1"/>
      <c r="L16" s="1"/>
      <c r="M16" s="1"/>
      <c r="N16" s="1"/>
      <c r="O16" s="1"/>
      <c r="P16" s="1"/>
      <c r="Q16" s="1"/>
      <c r="R16" s="2"/>
      <c r="S16" s="1"/>
    </row>
    <row r="17" spans="1:28" x14ac:dyDescent="0.35">
      <c r="A17" s="1"/>
      <c r="B17" s="47"/>
      <c r="C17" s="1"/>
      <c r="D17" s="1"/>
      <c r="E17" s="1"/>
      <c r="F17" s="1"/>
      <c r="G17" s="1"/>
      <c r="H17" s="1"/>
      <c r="I17" s="1"/>
      <c r="J17" s="57"/>
      <c r="K17" s="1"/>
      <c r="L17" s="1"/>
      <c r="M17" s="1"/>
      <c r="N17" s="1"/>
      <c r="O17" s="1"/>
      <c r="P17" s="1"/>
      <c r="Q17" s="1"/>
      <c r="R17" s="2"/>
      <c r="S17" s="1"/>
    </row>
    <row r="18" spans="1:28" x14ac:dyDescent="0.35">
      <c r="A18" s="1"/>
      <c r="B18" s="4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1"/>
    </row>
    <row r="19" spans="1:28" x14ac:dyDescent="0.35">
      <c r="A19" s="1"/>
      <c r="B19" s="4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1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35.15" customHeight="1" x14ac:dyDescent="0.35">
      <c r="A20" s="1"/>
      <c r="B20" s="4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1"/>
      <c r="U20" s="59"/>
      <c r="V20" s="59"/>
      <c r="W20" s="59"/>
      <c r="X20" s="59"/>
      <c r="Y20" s="59"/>
    </row>
    <row r="21" spans="1:28" ht="35.15" customHeight="1" x14ac:dyDescent="0.35">
      <c r="A21" s="1"/>
      <c r="B21" s="4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1"/>
      <c r="U21" s="59"/>
      <c r="V21" s="59"/>
      <c r="W21" s="59"/>
      <c r="X21" s="59"/>
      <c r="Y21" s="59"/>
    </row>
    <row r="22" spans="1:28" x14ac:dyDescent="0.35">
      <c r="A22" s="1"/>
      <c r="B22" s="4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1"/>
    </row>
    <row r="23" spans="1:28" x14ac:dyDescent="0.35">
      <c r="A23" s="1"/>
      <c r="B23" s="4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1"/>
    </row>
    <row r="24" spans="1:28" x14ac:dyDescent="0.35">
      <c r="A24" s="1"/>
      <c r="B24" s="60" t="s">
        <v>44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1"/>
    </row>
    <row r="25" spans="1:28" x14ac:dyDescent="0.35">
      <c r="A25" s="1"/>
      <c r="B25" s="4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1"/>
    </row>
    <row r="28" spans="1:2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1"/>
    </row>
    <row r="29" spans="1:2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1"/>
    </row>
    <row r="30" spans="1:2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1"/>
    </row>
  </sheetData>
  <mergeCells count="2">
    <mergeCell ref="B2:H3"/>
    <mergeCell ref="I3:R3"/>
  </mergeCells>
  <pageMargins left="0.7" right="0.7" top="0.75" bottom="0.75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Wyniki - Masa, Praca przewozowa</vt:lpstr>
      <vt:lpstr>Dane szczegółowe - masa, praca</vt:lpstr>
      <vt:lpstr>Udziały</vt:lpstr>
      <vt:lpstr>Średnia odległość przewozu</vt:lpstr>
      <vt:lpstr>'Dane szczegółowe - masa, praca'!Obszar_wydruku</vt:lpstr>
      <vt:lpstr>'Średnia odległość przewozu'!Obszar_wydruku</vt:lpstr>
      <vt:lpstr>Udziały!Obszar_wydruku</vt:lpstr>
      <vt:lpstr>'Wyniki - Masa, Praca przewozowa'!Obszar_wydruku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2020-06-30T13:38:14Z</dcterms:created>
  <dcterms:modified xsi:type="dcterms:W3CDTF">2020-12-15T10:07:24Z</dcterms:modified>
</cp:coreProperties>
</file>