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9320" windowHeight="132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<sst xmlns="http://schemas.openxmlformats.org/spreadsheetml/2006/main" count="425" uniqueCount="62">
  <si>
    <t>Rodzaj pociagu</t>
  </si>
  <si>
    <t>pasażerski</t>
  </si>
  <si>
    <t xml:space="preserve">Pasażerski </t>
  </si>
  <si>
    <t>Alfa</t>
  </si>
  <si>
    <t xml:space="preserve">Beta </t>
  </si>
  <si>
    <t>Towarowy</t>
  </si>
  <si>
    <t xml:space="preserve">Prędkość </t>
  </si>
  <si>
    <t>Naciski osiowe</t>
  </si>
  <si>
    <t>Liczba osi lokomotywy</t>
  </si>
  <si>
    <t>Liczba wagonów I typu</t>
  </si>
  <si>
    <t>Liczba wagonów III typu</t>
  </si>
  <si>
    <t xml:space="preserve">Liczba osi wagonu I typu </t>
  </si>
  <si>
    <t xml:space="preserve">Liczba osi wagonu II typu </t>
  </si>
  <si>
    <t>towarowy</t>
  </si>
  <si>
    <t>łaczna liczba osi pociągu</t>
  </si>
  <si>
    <t xml:space="preserve">Model wyliczeń - uproszczona metoda relatywnej oceny obciążeń drogi kolejowej </t>
  </si>
  <si>
    <t xml:space="preserve">Dane obowiązkowe do wypełnienia </t>
  </si>
  <si>
    <t>Dane uzupełniające w przypadku gdy w składzie pociagu są rózne rodzaje wagonów</t>
  </si>
  <si>
    <t>Wyliczenia pomocnicze</t>
  </si>
  <si>
    <r>
      <t xml:space="preserve">średni nacisk na oś pociągu </t>
    </r>
    <r>
      <rPr>
        <b/>
        <sz val="10"/>
        <rFont val="Arial"/>
        <family val="2"/>
      </rPr>
      <t>[Pśr]</t>
    </r>
  </si>
  <si>
    <r>
      <t>maksymalny naciskna oś</t>
    </r>
    <r>
      <rPr>
        <b/>
        <sz val="10"/>
        <rFont val="Arial"/>
        <family val="2"/>
      </rPr>
      <t xml:space="preserve"> [Pmax]</t>
    </r>
  </si>
  <si>
    <r>
      <t xml:space="preserve">nacisk ekwiwalentny </t>
    </r>
    <r>
      <rPr>
        <b/>
        <sz val="10"/>
        <rFont val="Arial"/>
        <family val="2"/>
      </rPr>
      <t>[Pe]</t>
    </r>
  </si>
  <si>
    <r>
      <t xml:space="preserve">masa całkowita pociagu </t>
    </r>
    <r>
      <rPr>
        <b/>
        <sz val="10"/>
        <rFont val="Arial"/>
        <family val="2"/>
      </rPr>
      <t>[Mc]</t>
    </r>
  </si>
  <si>
    <t xml:space="preserve">Przykład I </t>
  </si>
  <si>
    <r>
      <t>współczynnik dynamiczny</t>
    </r>
    <r>
      <rPr>
        <b/>
        <sz val="10"/>
        <rFont val="Arial"/>
        <family val="2"/>
      </rPr>
      <t xml:space="preserve"> [ψ]</t>
    </r>
  </si>
  <si>
    <t>Wyliczenia masy ekwiwalentnej pociągu w tonach</t>
  </si>
  <si>
    <t xml:space="preserve">Stosunek masy ekwiwalentnej do masy </t>
  </si>
  <si>
    <t>Przykład II</t>
  </si>
  <si>
    <t>Przykład III</t>
  </si>
  <si>
    <t>Przykład IV</t>
  </si>
  <si>
    <t>Przykład V</t>
  </si>
  <si>
    <t>Przykład VI</t>
  </si>
  <si>
    <t>Przykład VII</t>
  </si>
  <si>
    <t>Przykład VIII</t>
  </si>
  <si>
    <t>Przykład IX</t>
  </si>
  <si>
    <t>Przykład X</t>
  </si>
  <si>
    <t xml:space="preserve">Liczba osi wagonu III typu </t>
  </si>
  <si>
    <t xml:space="preserve">Nazwa pociągu </t>
  </si>
  <si>
    <t>EIE</t>
  </si>
  <si>
    <t>Nacisk na oś lokomotywy [t]</t>
  </si>
  <si>
    <t>Masa lokomotywy [t]</t>
  </si>
  <si>
    <t>Nacisk na oś wagonu I typu w tonach [t]</t>
  </si>
  <si>
    <t>Masa wagonów I typu [t]</t>
  </si>
  <si>
    <t>Prędkość maksymalna pociągu  km/h</t>
  </si>
  <si>
    <t xml:space="preserve">Liczba wagonów II typu </t>
  </si>
  <si>
    <t>Nacisk na oś wagonu II typu [t]</t>
  </si>
  <si>
    <t>Masa wagonów II typu [t]</t>
  </si>
  <si>
    <t>Nacisk na oś wagonu III typu [t]</t>
  </si>
  <si>
    <t>Masa wagonów III typu [t]</t>
  </si>
  <si>
    <t xml:space="preserve">Przelicznik Kn na tony </t>
  </si>
  <si>
    <t xml:space="preserve">Wartość w Kn </t>
  </si>
  <si>
    <t xml:space="preserve">Wartość w Tonach </t>
  </si>
  <si>
    <t xml:space="preserve">Stosunek Kn do T </t>
  </si>
  <si>
    <t>Nacisk na oś wagony I typu [t]</t>
  </si>
  <si>
    <t>Nacisk na oś lokomotywy w [t]</t>
  </si>
  <si>
    <t>19WE</t>
  </si>
  <si>
    <t>TME</t>
  </si>
  <si>
    <t>EN57</t>
  </si>
  <si>
    <t>TGE</t>
  </si>
  <si>
    <t>Przykład XI</t>
  </si>
  <si>
    <t xml:space="preserve">Pociąg Pasażerski i towarowy o tej samej masie. </t>
  </si>
  <si>
    <t xml:space="preserve">EN57 dwa składy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</si>
</sst>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0"/>
    <numFmt numFmtId="166" formatCode="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29">
    <font>
      <sz val="10"/>
      <name val="Arial"/>
      <family val="0"/>
    </font>
    <font>
      <sz val="8"/>
      <name val="Arial"/>
      <family val="0"/>
    </font>
    <font>
      <sz val="18"/>
      <name val="Arial"/>
      <family val="0"/>
    </font>
    <font>
      <b/>
      <sz val="10"/>
      <name val="Arial"/>
      <family val="2"/>
    </font>
    <font>
      <sz val="10"/>
      <color indexed="42"/>
      <name val="Arial"/>
      <family val="0"/>
    </font>
    <font>
      <sz val="10"/>
      <color indexed="41"/>
      <name val="Arial"/>
      <family val="0"/>
    </font>
    <font>
      <sz val="9"/>
      <color indexed="41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6"/>
      <name val="Arial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 style="dashed"/>
      <right style="dashed"/>
      <top style="dashed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dashed"/>
      <right>
        <color indexed="63"/>
      </right>
      <top style="dashed"/>
      <bottom style="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1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2" fontId="2" fillId="24" borderId="0" xfId="0" applyNumberFormat="1" applyFont="1" applyFill="1" applyAlignment="1">
      <alignment wrapText="1"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3" fillId="24" borderId="0" xfId="0" applyFont="1" applyFill="1" applyBorder="1" applyAlignment="1">
      <alignment/>
    </xf>
    <xf numFmtId="0" fontId="0" fillId="25" borderId="11" xfId="0" applyFill="1" applyBorder="1" applyAlignment="1" applyProtection="1">
      <alignment/>
      <protection locked="0"/>
    </xf>
    <xf numFmtId="0" fontId="0" fillId="25" borderId="12" xfId="0" applyFill="1" applyBorder="1" applyAlignment="1" applyProtection="1">
      <alignment/>
      <protection locked="0"/>
    </xf>
    <xf numFmtId="0" fontId="0" fillId="25" borderId="13" xfId="0" applyFill="1" applyBorder="1" applyAlignment="1" applyProtection="1">
      <alignment/>
      <protection locked="0"/>
    </xf>
    <xf numFmtId="0" fontId="0" fillId="25" borderId="14" xfId="0" applyFill="1" applyBorder="1" applyAlignment="1" applyProtection="1">
      <alignment/>
      <protection locked="0"/>
    </xf>
    <xf numFmtId="0" fontId="4" fillId="24" borderId="0" xfId="0" applyFont="1" applyFill="1" applyAlignment="1">
      <alignment/>
    </xf>
    <xf numFmtId="0" fontId="0" fillId="4" borderId="15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2" fontId="0" fillId="24" borderId="0" xfId="0" applyNumberFormat="1" applyFont="1" applyFill="1" applyBorder="1" applyAlignment="1">
      <alignment/>
    </xf>
    <xf numFmtId="0" fontId="5" fillId="24" borderId="0" xfId="0" applyFont="1" applyFill="1" applyAlignment="1">
      <alignment/>
    </xf>
    <xf numFmtId="0" fontId="0" fillId="22" borderId="14" xfId="0" applyFill="1" applyBorder="1" applyAlignment="1" applyProtection="1">
      <alignment/>
      <protection locked="0"/>
    </xf>
    <xf numFmtId="0" fontId="0" fillId="22" borderId="12" xfId="0" applyFill="1" applyBorder="1" applyAlignment="1">
      <alignment/>
    </xf>
    <xf numFmtId="0" fontId="0" fillId="22" borderId="14" xfId="0" applyFill="1" applyBorder="1" applyAlignment="1">
      <alignment/>
    </xf>
    <xf numFmtId="0" fontId="0" fillId="22" borderId="11" xfId="0" applyFill="1" applyBorder="1" applyAlignment="1" applyProtection="1">
      <alignment/>
      <protection locked="0"/>
    </xf>
    <xf numFmtId="0" fontId="0" fillId="22" borderId="11" xfId="0" applyFill="1" applyBorder="1" applyAlignment="1" applyProtection="1">
      <alignment/>
      <protection/>
    </xf>
    <xf numFmtId="0" fontId="0" fillId="22" borderId="14" xfId="0" applyFill="1" applyBorder="1" applyAlignment="1" applyProtection="1">
      <alignment/>
      <protection/>
    </xf>
    <xf numFmtId="165" fontId="0" fillId="22" borderId="14" xfId="0" applyNumberFormat="1" applyFill="1" applyBorder="1" applyAlignment="1" applyProtection="1">
      <alignment/>
      <protection/>
    </xf>
    <xf numFmtId="0" fontId="5" fillId="24" borderId="0" xfId="0" applyFont="1" applyFill="1" applyBorder="1" applyAlignment="1">
      <alignment/>
    </xf>
    <xf numFmtId="165" fontId="5" fillId="24" borderId="0" xfId="0" applyNumberFormat="1" applyFont="1" applyFill="1" applyBorder="1" applyAlignment="1">
      <alignment/>
    </xf>
    <xf numFmtId="2" fontId="5" fillId="24" borderId="0" xfId="0" applyNumberFormat="1" applyFont="1" applyFill="1" applyBorder="1" applyAlignment="1">
      <alignment/>
    </xf>
    <xf numFmtId="0" fontId="0" fillId="25" borderId="10" xfId="0" applyFill="1" applyBorder="1" applyAlignment="1" applyProtection="1">
      <alignment/>
      <protection locked="0"/>
    </xf>
    <xf numFmtId="0" fontId="0" fillId="25" borderId="13" xfId="0" applyFill="1" applyBorder="1" applyAlignment="1">
      <alignment horizontal="center"/>
    </xf>
    <xf numFmtId="0" fontId="0" fillId="0" borderId="0" xfId="0" applyFont="1" applyAlignment="1">
      <alignment/>
    </xf>
    <xf numFmtId="0" fontId="3" fillId="24" borderId="0" xfId="0" applyFont="1" applyFill="1" applyBorder="1" applyAlignment="1">
      <alignment/>
    </xf>
    <xf numFmtId="0" fontId="0" fillId="22" borderId="14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5" borderId="11" xfId="0" applyFont="1" applyFill="1" applyBorder="1" applyAlignment="1">
      <alignment/>
    </xf>
    <xf numFmtId="0" fontId="0" fillId="0" borderId="12" xfId="0" applyFill="1" applyBorder="1" applyAlignment="1" applyProtection="1">
      <alignment/>
      <protection locked="0"/>
    </xf>
    <xf numFmtId="0" fontId="6" fillId="24" borderId="0" xfId="0" applyFont="1" applyFill="1" applyAlignment="1">
      <alignment/>
    </xf>
    <xf numFmtId="0" fontId="0" fillId="26" borderId="13" xfId="0" applyFill="1" applyBorder="1" applyAlignment="1">
      <alignment horizontal="center"/>
    </xf>
    <xf numFmtId="0" fontId="0" fillId="26" borderId="14" xfId="0" applyFill="1" applyBorder="1" applyAlignment="1" applyProtection="1">
      <alignment/>
      <protection locked="0"/>
    </xf>
    <xf numFmtId="0" fontId="0" fillId="24" borderId="0" xfId="0" applyFont="1" applyFill="1" applyAlignment="1">
      <alignment/>
    </xf>
    <xf numFmtId="0" fontId="9" fillId="17" borderId="0" xfId="0" applyFont="1" applyFill="1" applyAlignment="1">
      <alignment horizontal="center"/>
    </xf>
    <xf numFmtId="0" fontId="9" fillId="24" borderId="0" xfId="0" applyFont="1" applyFill="1" applyAlignment="1">
      <alignment horizontal="center" wrapText="1"/>
    </xf>
    <xf numFmtId="0" fontId="3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wrapText="1"/>
    </xf>
    <xf numFmtId="0" fontId="3" fillId="24" borderId="0" xfId="0" applyFont="1" applyFill="1" applyAlignment="1">
      <alignment horizontal="center"/>
    </xf>
    <xf numFmtId="0" fontId="10" fillId="24" borderId="0" xfId="0" applyFont="1" applyFill="1" applyAlignment="1">
      <alignment horizontal="center" wrapText="1"/>
    </xf>
    <xf numFmtId="0" fontId="11" fillId="24" borderId="0" xfId="0" applyFont="1" applyFill="1" applyBorder="1" applyAlignment="1">
      <alignment horizontal="center" wrapText="1"/>
    </xf>
    <xf numFmtId="0" fontId="3" fillId="24" borderId="18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2" fontId="2" fillId="25" borderId="19" xfId="0" applyNumberFormat="1" applyFont="1" applyFill="1" applyBorder="1" applyAlignment="1">
      <alignment horizontal="center" vertical="center" wrapText="1"/>
    </xf>
    <xf numFmtId="2" fontId="2" fillId="25" borderId="20" xfId="0" applyNumberFormat="1" applyFont="1" applyFill="1" applyBorder="1" applyAlignment="1">
      <alignment horizontal="center" vertical="center" wrapText="1"/>
    </xf>
    <xf numFmtId="2" fontId="2" fillId="25" borderId="13" xfId="0" applyNumberFormat="1" applyFont="1" applyFill="1" applyBorder="1" applyAlignment="1">
      <alignment horizontal="center" vertical="center" wrapText="1"/>
    </xf>
    <xf numFmtId="2" fontId="2" fillId="25" borderId="21" xfId="0" applyNumberFormat="1" applyFont="1" applyFill="1" applyBorder="1" applyAlignment="1">
      <alignment horizontal="center" vertical="center" wrapText="1"/>
    </xf>
    <xf numFmtId="2" fontId="2" fillId="25" borderId="0" xfId="0" applyNumberFormat="1" applyFont="1" applyFill="1" applyBorder="1" applyAlignment="1">
      <alignment horizontal="center" vertical="center" wrapText="1"/>
    </xf>
    <xf numFmtId="2" fontId="2" fillId="25" borderId="12" xfId="0" applyNumberFormat="1" applyFont="1" applyFill="1" applyBorder="1" applyAlignment="1">
      <alignment horizontal="center" vertical="center" wrapText="1"/>
    </xf>
    <xf numFmtId="2" fontId="2" fillId="25" borderId="22" xfId="0" applyNumberFormat="1" applyFont="1" applyFill="1" applyBorder="1" applyAlignment="1">
      <alignment horizontal="center" vertical="center" wrapText="1"/>
    </xf>
    <xf numFmtId="2" fontId="2" fillId="25" borderId="23" xfId="0" applyNumberFormat="1" applyFont="1" applyFill="1" applyBorder="1" applyAlignment="1">
      <alignment horizontal="center" vertical="center" wrapText="1"/>
    </xf>
    <xf numFmtId="2" fontId="2" fillId="25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33"/>
  <sheetViews>
    <sheetView tabSelected="1" zoomScalePageLayoutView="0" workbookViewId="0" topLeftCell="A1">
      <selection activeCell="V41" sqref="V41"/>
    </sheetView>
  </sheetViews>
  <sheetFormatPr defaultColWidth="9.140625" defaultRowHeight="12.75"/>
  <cols>
    <col min="2" max="2" width="13.28125" style="0" customWidth="1"/>
    <col min="3" max="3" width="37.421875" style="0" customWidth="1"/>
    <col min="4" max="4" width="18.7109375" style="0" customWidth="1"/>
    <col min="6" max="6" width="40.7109375" style="0" customWidth="1"/>
    <col min="7" max="7" width="20.140625" style="0" customWidth="1"/>
    <col min="9" max="9" width="34.28125" style="0" customWidth="1"/>
    <col min="10" max="10" width="16.140625" style="0" customWidth="1"/>
    <col min="12" max="12" width="34.28125" style="0" customWidth="1"/>
    <col min="13" max="13" width="16.140625" style="0" customWidth="1"/>
    <col min="15" max="15" width="34.28125" style="0" customWidth="1"/>
    <col min="16" max="16" width="16.140625" style="0" customWidth="1"/>
    <col min="18" max="18" width="34.28125" style="0" customWidth="1"/>
    <col min="19" max="19" width="16.140625" style="0" customWidth="1"/>
    <col min="21" max="21" width="34.28125" style="0" customWidth="1"/>
    <col min="22" max="22" width="16.140625" style="0" customWidth="1"/>
    <col min="24" max="24" width="34.28125" style="0" customWidth="1"/>
    <col min="25" max="25" width="16.140625" style="0" customWidth="1"/>
    <col min="27" max="27" width="34.28125" style="0" customWidth="1"/>
    <col min="28" max="28" width="16.140625" style="0" customWidth="1"/>
    <col min="30" max="30" width="34.28125" style="0" customWidth="1"/>
    <col min="31" max="31" width="16.140625" style="0" customWidth="1"/>
    <col min="33" max="33" width="34.28125" style="0" customWidth="1"/>
    <col min="34" max="34" width="16.140625" style="0" customWidth="1"/>
  </cols>
  <sheetData>
    <row r="1" spans="1:43" ht="12.75" customHeight="1">
      <c r="A1" s="1"/>
      <c r="B1" s="1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12.7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12.75" customHeight="1">
      <c r="A3" s="1"/>
      <c r="B3" s="1"/>
      <c r="C3" s="51" t="s">
        <v>15</v>
      </c>
      <c r="D3" s="52"/>
      <c r="E3" s="52"/>
      <c r="F3" s="52"/>
      <c r="G3" s="52"/>
      <c r="H3" s="52"/>
      <c r="I3" s="52"/>
      <c r="J3" s="52"/>
      <c r="K3" s="52"/>
      <c r="L3" s="52"/>
      <c r="M3" s="5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3" ht="20.25">
      <c r="A4" s="1"/>
      <c r="B4" s="1"/>
      <c r="C4" s="54"/>
      <c r="D4" s="55"/>
      <c r="E4" s="55"/>
      <c r="F4" s="55"/>
      <c r="G4" s="55"/>
      <c r="H4" s="55"/>
      <c r="I4" s="55"/>
      <c r="J4" s="55"/>
      <c r="K4" s="55"/>
      <c r="L4" s="55"/>
      <c r="M4" s="56"/>
      <c r="N4" s="1"/>
      <c r="O4" s="1"/>
      <c r="P4" s="1"/>
      <c r="Q4" s="1"/>
      <c r="R4" s="1"/>
      <c r="S4" s="1"/>
      <c r="T4" s="1"/>
      <c r="U4" s="41" t="s">
        <v>60</v>
      </c>
      <c r="V4" s="41"/>
      <c r="W4" s="41"/>
      <c r="X4" s="41"/>
      <c r="Y4" s="41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ht="10.5" customHeight="1">
      <c r="A5" s="1"/>
      <c r="B5" s="1"/>
      <c r="C5" s="57"/>
      <c r="D5" s="58"/>
      <c r="E5" s="58"/>
      <c r="F5" s="58"/>
      <c r="G5" s="58"/>
      <c r="H5" s="58"/>
      <c r="I5" s="58"/>
      <c r="J5" s="58"/>
      <c r="K5" s="58"/>
      <c r="L5" s="58"/>
      <c r="M5" s="59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18" t="s">
        <v>1</v>
      </c>
      <c r="AL5" s="3"/>
      <c r="AM5" s="3"/>
      <c r="AN5" s="3"/>
      <c r="AO5" s="3"/>
      <c r="AP5" s="3"/>
      <c r="AQ5" s="3"/>
    </row>
    <row r="6" spans="1:43" ht="12.75">
      <c r="A6" s="1"/>
      <c r="B6" s="1"/>
      <c r="C6" s="5" t="s">
        <v>23</v>
      </c>
      <c r="D6" s="1"/>
      <c r="E6" s="1"/>
      <c r="F6" s="5" t="s">
        <v>27</v>
      </c>
      <c r="G6" s="1"/>
      <c r="H6" s="1"/>
      <c r="I6" s="5" t="s">
        <v>28</v>
      </c>
      <c r="J6" s="1"/>
      <c r="K6" s="1"/>
      <c r="L6" s="5" t="s">
        <v>29</v>
      </c>
      <c r="M6" s="1"/>
      <c r="N6" s="1"/>
      <c r="O6" s="5" t="s">
        <v>30</v>
      </c>
      <c r="P6" s="1"/>
      <c r="Q6" s="1"/>
      <c r="R6" s="5" t="s">
        <v>31</v>
      </c>
      <c r="S6" s="1"/>
      <c r="T6" s="1"/>
      <c r="U6" s="5" t="s">
        <v>32</v>
      </c>
      <c r="V6" s="1"/>
      <c r="W6" s="1"/>
      <c r="X6" s="5" t="s">
        <v>33</v>
      </c>
      <c r="Y6" s="1"/>
      <c r="Z6" s="3"/>
      <c r="AA6" s="5" t="s">
        <v>34</v>
      </c>
      <c r="AB6" s="1"/>
      <c r="AC6" s="3"/>
      <c r="AD6" s="5" t="s">
        <v>35</v>
      </c>
      <c r="AE6" s="1"/>
      <c r="AF6" s="3"/>
      <c r="AG6" s="5" t="s">
        <v>59</v>
      </c>
      <c r="AH6" s="1"/>
      <c r="AI6" s="3"/>
      <c r="AJ6" s="3"/>
      <c r="AK6" s="18" t="s">
        <v>13</v>
      </c>
      <c r="AL6" s="3"/>
      <c r="AM6" s="3"/>
      <c r="AN6" s="3"/>
      <c r="AO6" s="3"/>
      <c r="AP6" s="3"/>
      <c r="AQ6" s="3"/>
    </row>
    <row r="7" spans="1:43" ht="12.75">
      <c r="A7" s="1"/>
      <c r="B7" s="1"/>
      <c r="C7" s="5" t="s">
        <v>16</v>
      </c>
      <c r="D7" s="1"/>
      <c r="E7" s="1"/>
      <c r="F7" s="5" t="s">
        <v>16</v>
      </c>
      <c r="G7" s="1"/>
      <c r="H7" s="3"/>
      <c r="I7" s="5" t="s">
        <v>16</v>
      </c>
      <c r="J7" s="1"/>
      <c r="K7" s="3"/>
      <c r="L7" s="5" t="s">
        <v>16</v>
      </c>
      <c r="M7" s="1"/>
      <c r="N7" s="3"/>
      <c r="O7" s="5" t="s">
        <v>16</v>
      </c>
      <c r="P7" s="1"/>
      <c r="Q7" s="3"/>
      <c r="R7" s="5" t="s">
        <v>16</v>
      </c>
      <c r="S7" s="1"/>
      <c r="T7" s="1"/>
      <c r="U7" s="5" t="s">
        <v>16</v>
      </c>
      <c r="V7" s="1"/>
      <c r="W7" s="1"/>
      <c r="X7" s="5" t="s">
        <v>16</v>
      </c>
      <c r="Y7" s="1"/>
      <c r="Z7" s="3"/>
      <c r="AA7" s="5" t="s">
        <v>16</v>
      </c>
      <c r="AB7" s="1"/>
      <c r="AC7" s="3"/>
      <c r="AD7" s="5" t="s">
        <v>16</v>
      </c>
      <c r="AE7" s="1"/>
      <c r="AF7" s="3"/>
      <c r="AG7" s="5" t="s">
        <v>16</v>
      </c>
      <c r="AH7" s="1"/>
      <c r="AI7" s="3"/>
      <c r="AJ7" s="3"/>
      <c r="AK7" s="3"/>
      <c r="AL7" s="3"/>
      <c r="AM7" s="3"/>
      <c r="AN7" s="3"/>
      <c r="AO7" s="3"/>
      <c r="AP7" s="3"/>
      <c r="AQ7" s="3"/>
    </row>
    <row r="8" spans="1:43" ht="12.75">
      <c r="A8" s="1"/>
      <c r="B8" s="1"/>
      <c r="C8" s="11" t="s">
        <v>0</v>
      </c>
      <c r="D8" s="38" t="s">
        <v>1</v>
      </c>
      <c r="E8" s="1"/>
      <c r="F8" s="11" t="s">
        <v>0</v>
      </c>
      <c r="G8" s="38" t="s">
        <v>13</v>
      </c>
      <c r="H8" s="3"/>
      <c r="I8" s="11" t="s">
        <v>0</v>
      </c>
      <c r="J8" s="38" t="s">
        <v>1</v>
      </c>
      <c r="K8" s="3"/>
      <c r="L8" s="11" t="s">
        <v>0</v>
      </c>
      <c r="M8" s="38" t="s">
        <v>13</v>
      </c>
      <c r="N8" s="3"/>
      <c r="O8" s="11" t="s">
        <v>0</v>
      </c>
      <c r="P8" s="38" t="s">
        <v>1</v>
      </c>
      <c r="Q8" s="3"/>
      <c r="R8" s="11" t="s">
        <v>0</v>
      </c>
      <c r="S8" s="38" t="s">
        <v>13</v>
      </c>
      <c r="T8" s="1"/>
      <c r="U8" s="11" t="s">
        <v>0</v>
      </c>
      <c r="V8" s="38" t="s">
        <v>1</v>
      </c>
      <c r="W8" s="1"/>
      <c r="X8" s="11" t="s">
        <v>0</v>
      </c>
      <c r="Y8" s="38" t="s">
        <v>13</v>
      </c>
      <c r="Z8" s="3"/>
      <c r="AA8" s="11" t="s">
        <v>0</v>
      </c>
      <c r="AB8" s="38" t="s">
        <v>1</v>
      </c>
      <c r="AC8" s="3"/>
      <c r="AD8" s="11" t="s">
        <v>0</v>
      </c>
      <c r="AE8" s="38" t="s">
        <v>13</v>
      </c>
      <c r="AF8" s="3"/>
      <c r="AG8" s="11" t="s">
        <v>0</v>
      </c>
      <c r="AH8" s="38" t="s">
        <v>13</v>
      </c>
      <c r="AI8" s="3"/>
      <c r="AJ8" s="3"/>
      <c r="AK8" s="3"/>
      <c r="AL8" s="3"/>
      <c r="AM8" s="3"/>
      <c r="AN8" s="3"/>
      <c r="AO8" s="3"/>
      <c r="AP8" s="3"/>
      <c r="AQ8" s="3"/>
    </row>
    <row r="9" spans="1:43" ht="12.75">
      <c r="A9" s="1"/>
      <c r="B9" s="1"/>
      <c r="C9" s="12" t="s">
        <v>8</v>
      </c>
      <c r="D9" s="6">
        <v>4</v>
      </c>
      <c r="E9" s="1"/>
      <c r="F9" s="12" t="s">
        <v>8</v>
      </c>
      <c r="G9" s="6">
        <v>4</v>
      </c>
      <c r="H9" s="3"/>
      <c r="I9" s="12" t="s">
        <v>8</v>
      </c>
      <c r="J9" s="6">
        <v>16</v>
      </c>
      <c r="K9" s="3"/>
      <c r="L9" s="12" t="s">
        <v>8</v>
      </c>
      <c r="M9" s="6">
        <v>6</v>
      </c>
      <c r="N9" s="3"/>
      <c r="O9" s="12" t="s">
        <v>8</v>
      </c>
      <c r="P9" s="6">
        <v>12</v>
      </c>
      <c r="Q9" s="3"/>
      <c r="R9" s="12" t="s">
        <v>8</v>
      </c>
      <c r="S9" s="6">
        <v>6</v>
      </c>
      <c r="T9" s="1"/>
      <c r="U9" s="12" t="s">
        <v>8</v>
      </c>
      <c r="V9" s="6">
        <v>4</v>
      </c>
      <c r="W9" s="1"/>
      <c r="X9" s="12" t="s">
        <v>8</v>
      </c>
      <c r="Y9" s="6">
        <v>4</v>
      </c>
      <c r="Z9" s="3"/>
      <c r="AA9" s="12" t="s">
        <v>8</v>
      </c>
      <c r="AB9" s="6">
        <v>24</v>
      </c>
      <c r="AC9" s="3"/>
      <c r="AD9" s="12" t="s">
        <v>8</v>
      </c>
      <c r="AE9" s="6">
        <v>4</v>
      </c>
      <c r="AF9" s="3"/>
      <c r="AG9" s="12" t="s">
        <v>8</v>
      </c>
      <c r="AH9" s="6">
        <v>4</v>
      </c>
      <c r="AI9" s="3"/>
      <c r="AJ9" s="3"/>
      <c r="AK9" s="3"/>
      <c r="AL9" s="3"/>
      <c r="AM9" s="3"/>
      <c r="AN9" s="3"/>
      <c r="AO9" s="3"/>
      <c r="AP9" s="3"/>
      <c r="AQ9" s="3"/>
    </row>
    <row r="10" spans="1:43" ht="12.75">
      <c r="A10" s="1"/>
      <c r="B10" s="1"/>
      <c r="C10" s="13" t="s">
        <v>54</v>
      </c>
      <c r="D10" s="36">
        <v>20.5</v>
      </c>
      <c r="E10" s="1"/>
      <c r="F10" s="13" t="s">
        <v>39</v>
      </c>
      <c r="G10" s="7">
        <v>22.5</v>
      </c>
      <c r="H10" s="3"/>
      <c r="I10" s="13" t="s">
        <v>39</v>
      </c>
      <c r="J10" s="7">
        <v>18.86</v>
      </c>
      <c r="K10" s="3"/>
      <c r="L10" s="13" t="s">
        <v>39</v>
      </c>
      <c r="M10" s="7">
        <v>19.98</v>
      </c>
      <c r="N10" s="3"/>
      <c r="O10" s="13" t="s">
        <v>39</v>
      </c>
      <c r="P10" s="7">
        <v>13.75</v>
      </c>
      <c r="Q10" s="3"/>
      <c r="R10" s="13" t="s">
        <v>39</v>
      </c>
      <c r="S10" s="7">
        <v>20.7</v>
      </c>
      <c r="T10" s="1"/>
      <c r="U10" s="13" t="s">
        <v>39</v>
      </c>
      <c r="V10" s="7">
        <v>20.82</v>
      </c>
      <c r="W10" s="1"/>
      <c r="X10" s="13" t="s">
        <v>39</v>
      </c>
      <c r="Y10" s="7">
        <v>20.82</v>
      </c>
      <c r="Z10" s="3"/>
      <c r="AA10" s="13" t="s">
        <v>39</v>
      </c>
      <c r="AB10" s="7">
        <v>13.75</v>
      </c>
      <c r="AC10" s="3"/>
      <c r="AD10" s="13" t="s">
        <v>39</v>
      </c>
      <c r="AE10" s="7">
        <v>20.82</v>
      </c>
      <c r="AF10" s="3"/>
      <c r="AG10" s="13" t="s">
        <v>39</v>
      </c>
      <c r="AH10" s="7">
        <v>20.82</v>
      </c>
      <c r="AI10" s="3"/>
      <c r="AJ10" s="3"/>
      <c r="AK10" s="3"/>
      <c r="AL10" s="3"/>
      <c r="AM10" s="3"/>
      <c r="AN10" s="3"/>
      <c r="AO10" s="3"/>
      <c r="AP10" s="3"/>
      <c r="AQ10" s="3"/>
    </row>
    <row r="11" spans="1:43" ht="12.75">
      <c r="A11" s="1"/>
      <c r="B11" s="1"/>
      <c r="C11" s="12" t="s">
        <v>40</v>
      </c>
      <c r="D11" s="22">
        <f>D9*D10</f>
        <v>82</v>
      </c>
      <c r="E11" s="1"/>
      <c r="F11" s="12" t="s">
        <v>40</v>
      </c>
      <c r="G11" s="22">
        <f>G9*G10</f>
        <v>90</v>
      </c>
      <c r="H11" s="3"/>
      <c r="I11" s="12" t="s">
        <v>40</v>
      </c>
      <c r="J11" s="22">
        <f>J9*J10</f>
        <v>301.76</v>
      </c>
      <c r="K11" s="3"/>
      <c r="L11" s="12" t="s">
        <v>40</v>
      </c>
      <c r="M11" s="22">
        <f>M9*M10</f>
        <v>119.88</v>
      </c>
      <c r="N11" s="3"/>
      <c r="O11" s="12" t="s">
        <v>40</v>
      </c>
      <c r="P11" s="22">
        <f>P9*P10</f>
        <v>165</v>
      </c>
      <c r="Q11" s="3"/>
      <c r="R11" s="12" t="s">
        <v>40</v>
      </c>
      <c r="S11" s="22">
        <f>S9*S10</f>
        <v>124.19999999999999</v>
      </c>
      <c r="T11" s="1"/>
      <c r="U11" s="12" t="s">
        <v>40</v>
      </c>
      <c r="V11" s="22">
        <f>V9*V10</f>
        <v>83.28</v>
      </c>
      <c r="W11" s="1"/>
      <c r="X11" s="12" t="s">
        <v>40</v>
      </c>
      <c r="Y11" s="22">
        <f>Y9*Y10</f>
        <v>83.28</v>
      </c>
      <c r="Z11" s="3"/>
      <c r="AA11" s="12" t="s">
        <v>40</v>
      </c>
      <c r="AB11" s="22">
        <f>AB9*AB10</f>
        <v>330</v>
      </c>
      <c r="AC11" s="3"/>
      <c r="AD11" s="12" t="s">
        <v>40</v>
      </c>
      <c r="AE11" s="22">
        <f>AE9*AE10</f>
        <v>83.28</v>
      </c>
      <c r="AF11" s="3"/>
      <c r="AG11" s="12" t="s">
        <v>40</v>
      </c>
      <c r="AH11" s="22">
        <f>AH9*AH10</f>
        <v>83.28</v>
      </c>
      <c r="AI11" s="3"/>
      <c r="AJ11" s="3"/>
      <c r="AK11" s="3"/>
      <c r="AL11" s="3"/>
      <c r="AM11" s="3"/>
      <c r="AN11" s="3"/>
      <c r="AO11" s="3"/>
      <c r="AP11" s="3"/>
      <c r="AQ11" s="3"/>
    </row>
    <row r="12" spans="1:43" ht="12.75">
      <c r="A12" s="1"/>
      <c r="B12" s="1"/>
      <c r="C12" s="11" t="s">
        <v>9</v>
      </c>
      <c r="D12" s="8">
        <v>10</v>
      </c>
      <c r="E12" s="1"/>
      <c r="F12" s="11" t="s">
        <v>9</v>
      </c>
      <c r="G12" s="8">
        <v>6</v>
      </c>
      <c r="H12" s="3"/>
      <c r="I12" s="11" t="s">
        <v>9</v>
      </c>
      <c r="J12" s="8">
        <v>0</v>
      </c>
      <c r="K12" s="3"/>
      <c r="L12" s="11" t="s">
        <v>9</v>
      </c>
      <c r="M12" s="8">
        <v>5</v>
      </c>
      <c r="N12" s="3"/>
      <c r="O12" s="11" t="s">
        <v>9</v>
      </c>
      <c r="P12" s="8">
        <v>0</v>
      </c>
      <c r="Q12" s="3"/>
      <c r="R12" s="11" t="s">
        <v>9</v>
      </c>
      <c r="S12" s="8">
        <v>34</v>
      </c>
      <c r="T12" s="1"/>
      <c r="U12" s="11" t="s">
        <v>9</v>
      </c>
      <c r="V12" s="8">
        <v>10</v>
      </c>
      <c r="W12" s="1"/>
      <c r="X12" s="11" t="s">
        <v>9</v>
      </c>
      <c r="Y12" s="8">
        <v>6</v>
      </c>
      <c r="Z12" s="3"/>
      <c r="AA12" s="11" t="s">
        <v>9</v>
      </c>
      <c r="AB12" s="8"/>
      <c r="AC12" s="3"/>
      <c r="AD12" s="11" t="s">
        <v>9</v>
      </c>
      <c r="AE12" s="8">
        <v>10</v>
      </c>
      <c r="AF12" s="3"/>
      <c r="AG12" s="11" t="s">
        <v>9</v>
      </c>
      <c r="AH12" s="8">
        <v>21</v>
      </c>
      <c r="AI12" s="3"/>
      <c r="AJ12" s="3"/>
      <c r="AK12" s="3"/>
      <c r="AL12" s="3"/>
      <c r="AM12" s="3"/>
      <c r="AN12" s="3"/>
      <c r="AO12" s="3"/>
      <c r="AP12" s="3"/>
      <c r="AQ12" s="3"/>
    </row>
    <row r="13" spans="1:43" ht="12.75">
      <c r="A13" s="1"/>
      <c r="B13" s="1"/>
      <c r="C13" s="12" t="s">
        <v>53</v>
      </c>
      <c r="D13" s="6">
        <v>12.5</v>
      </c>
      <c r="E13" s="1"/>
      <c r="F13" s="12" t="s">
        <v>41</v>
      </c>
      <c r="G13" s="6">
        <v>20</v>
      </c>
      <c r="H13" s="3"/>
      <c r="I13" s="12" t="s">
        <v>41</v>
      </c>
      <c r="J13" s="6">
        <v>0</v>
      </c>
      <c r="K13" s="3"/>
      <c r="L13" s="12" t="s">
        <v>41</v>
      </c>
      <c r="M13" s="6">
        <v>20</v>
      </c>
      <c r="N13" s="3"/>
      <c r="O13" s="12" t="s">
        <v>41</v>
      </c>
      <c r="P13" s="6">
        <v>0</v>
      </c>
      <c r="Q13" s="3"/>
      <c r="R13" s="12" t="s">
        <v>41</v>
      </c>
      <c r="S13" s="6">
        <v>13.97</v>
      </c>
      <c r="T13" s="1"/>
      <c r="U13" s="12" t="s">
        <v>41</v>
      </c>
      <c r="V13" s="6">
        <v>12</v>
      </c>
      <c r="W13" s="1"/>
      <c r="X13" s="12" t="s">
        <v>41</v>
      </c>
      <c r="Y13" s="6">
        <v>20</v>
      </c>
      <c r="Z13" s="3"/>
      <c r="AA13" s="12" t="s">
        <v>41</v>
      </c>
      <c r="AB13" s="6"/>
      <c r="AC13" s="3"/>
      <c r="AD13" s="12" t="s">
        <v>41</v>
      </c>
      <c r="AE13" s="6">
        <v>20</v>
      </c>
      <c r="AF13" s="3"/>
      <c r="AG13" s="12" t="s">
        <v>41</v>
      </c>
      <c r="AH13" s="6">
        <v>20</v>
      </c>
      <c r="AI13" s="3"/>
      <c r="AJ13" s="3"/>
      <c r="AK13" s="3"/>
      <c r="AL13" s="3"/>
      <c r="AM13" s="3"/>
      <c r="AN13" s="3"/>
      <c r="AO13" s="3"/>
      <c r="AP13" s="3"/>
      <c r="AQ13" s="3"/>
    </row>
    <row r="14" spans="1:43" ht="12.75">
      <c r="A14" s="1"/>
      <c r="B14" s="1"/>
      <c r="C14" s="12" t="s">
        <v>11</v>
      </c>
      <c r="D14" s="6">
        <v>4</v>
      </c>
      <c r="E14" s="1"/>
      <c r="F14" s="12" t="s">
        <v>11</v>
      </c>
      <c r="G14" s="6">
        <v>4</v>
      </c>
      <c r="H14" s="3"/>
      <c r="I14" s="12" t="s">
        <v>11</v>
      </c>
      <c r="J14" s="6">
        <v>0</v>
      </c>
      <c r="K14" s="3"/>
      <c r="L14" s="12" t="s">
        <v>11</v>
      </c>
      <c r="M14" s="6">
        <v>4</v>
      </c>
      <c r="N14" s="3"/>
      <c r="O14" s="12" t="s">
        <v>11</v>
      </c>
      <c r="P14" s="6">
        <v>0</v>
      </c>
      <c r="Q14" s="3"/>
      <c r="R14" s="12" t="s">
        <v>11</v>
      </c>
      <c r="S14" s="6">
        <v>4</v>
      </c>
      <c r="T14" s="1"/>
      <c r="U14" s="12" t="s">
        <v>11</v>
      </c>
      <c r="V14" s="6">
        <v>4</v>
      </c>
      <c r="W14" s="1"/>
      <c r="X14" s="12" t="s">
        <v>11</v>
      </c>
      <c r="Y14" s="6">
        <v>4</v>
      </c>
      <c r="Z14" s="3"/>
      <c r="AA14" s="12" t="s">
        <v>11</v>
      </c>
      <c r="AB14" s="6"/>
      <c r="AC14" s="3"/>
      <c r="AD14" s="12" t="s">
        <v>11</v>
      </c>
      <c r="AE14" s="6">
        <v>4</v>
      </c>
      <c r="AF14" s="3"/>
      <c r="AG14" s="12" t="s">
        <v>11</v>
      </c>
      <c r="AH14" s="6">
        <v>4</v>
      </c>
      <c r="AI14" s="3"/>
      <c r="AJ14" s="3"/>
      <c r="AK14" s="3"/>
      <c r="AL14" s="3"/>
      <c r="AM14" s="3"/>
      <c r="AN14" s="3"/>
      <c r="AO14" s="3"/>
      <c r="AP14" s="3"/>
      <c r="AQ14" s="3"/>
    </row>
    <row r="15" spans="1:43" ht="12.75">
      <c r="A15" s="1"/>
      <c r="B15" s="1"/>
      <c r="C15" s="14" t="s">
        <v>42</v>
      </c>
      <c r="D15" s="19">
        <f>D12*D13*D14</f>
        <v>500</v>
      </c>
      <c r="E15" s="1"/>
      <c r="F15" s="14" t="s">
        <v>42</v>
      </c>
      <c r="G15" s="19">
        <f>G12*G13*G14</f>
        <v>480</v>
      </c>
      <c r="H15" s="3"/>
      <c r="I15" s="14" t="s">
        <v>42</v>
      </c>
      <c r="J15" s="19">
        <f>J12*J13*J14</f>
        <v>0</v>
      </c>
      <c r="K15" s="3"/>
      <c r="L15" s="14" t="s">
        <v>42</v>
      </c>
      <c r="M15" s="19">
        <f>M12*M13*M14</f>
        <v>400</v>
      </c>
      <c r="N15" s="3"/>
      <c r="O15" s="14" t="s">
        <v>42</v>
      </c>
      <c r="P15" s="19">
        <f>P12*P13*P14</f>
        <v>0</v>
      </c>
      <c r="Q15" s="3"/>
      <c r="R15" s="14" t="s">
        <v>42</v>
      </c>
      <c r="S15" s="19">
        <f>S12*S13*S14</f>
        <v>1899.92</v>
      </c>
      <c r="T15" s="1"/>
      <c r="U15" s="14" t="s">
        <v>42</v>
      </c>
      <c r="V15" s="19">
        <f>V12*V13*V14</f>
        <v>480</v>
      </c>
      <c r="W15" s="1"/>
      <c r="X15" s="14" t="s">
        <v>42</v>
      </c>
      <c r="Y15" s="19">
        <f>Y12*Y13*Y14</f>
        <v>480</v>
      </c>
      <c r="Z15" s="3"/>
      <c r="AA15" s="14" t="s">
        <v>42</v>
      </c>
      <c r="AB15" s="19">
        <f>AB12*AB13*AB14</f>
        <v>0</v>
      </c>
      <c r="AC15" s="3"/>
      <c r="AD15" s="14" t="s">
        <v>42</v>
      </c>
      <c r="AE15" s="19">
        <f>AE12*AE13*AE14</f>
        <v>800</v>
      </c>
      <c r="AF15" s="3"/>
      <c r="AG15" s="14" t="s">
        <v>42</v>
      </c>
      <c r="AH15" s="19">
        <f>AH12*AH13*AH14</f>
        <v>1680</v>
      </c>
      <c r="AI15" s="3"/>
      <c r="AJ15" s="3"/>
      <c r="AK15" s="3"/>
      <c r="AL15" s="3"/>
      <c r="AM15" s="3"/>
      <c r="AN15" s="3"/>
      <c r="AO15" s="3"/>
      <c r="AP15" s="3"/>
      <c r="AQ15" s="3"/>
    </row>
    <row r="16" spans="1:43" ht="12.75">
      <c r="A16" s="1"/>
      <c r="B16" s="1"/>
      <c r="C16" s="14" t="s">
        <v>43</v>
      </c>
      <c r="D16" s="39">
        <v>120</v>
      </c>
      <c r="E16" s="1"/>
      <c r="F16" s="14" t="s">
        <v>43</v>
      </c>
      <c r="G16" s="39">
        <v>120</v>
      </c>
      <c r="H16" s="3"/>
      <c r="I16" s="14" t="s">
        <v>43</v>
      </c>
      <c r="J16" s="39">
        <v>120</v>
      </c>
      <c r="K16" s="3"/>
      <c r="L16" s="14" t="s">
        <v>43</v>
      </c>
      <c r="M16" s="39">
        <v>80</v>
      </c>
      <c r="N16" s="3"/>
      <c r="O16" s="14" t="s">
        <v>43</v>
      </c>
      <c r="P16" s="39">
        <v>80</v>
      </c>
      <c r="Q16" s="3"/>
      <c r="R16" s="14" t="s">
        <v>43</v>
      </c>
      <c r="S16" s="39">
        <v>80</v>
      </c>
      <c r="T16" s="1"/>
      <c r="U16" s="14" t="s">
        <v>43</v>
      </c>
      <c r="V16" s="39">
        <v>120</v>
      </c>
      <c r="W16" s="1"/>
      <c r="X16" s="14" t="s">
        <v>43</v>
      </c>
      <c r="Y16" s="39">
        <v>120</v>
      </c>
      <c r="Z16" s="3"/>
      <c r="AA16" s="14" t="s">
        <v>43</v>
      </c>
      <c r="AB16" s="39">
        <v>80</v>
      </c>
      <c r="AC16" s="3"/>
      <c r="AD16" s="14" t="s">
        <v>43</v>
      </c>
      <c r="AE16" s="39">
        <v>80</v>
      </c>
      <c r="AF16" s="3"/>
      <c r="AG16" s="14" t="s">
        <v>43</v>
      </c>
      <c r="AH16" s="39">
        <v>80</v>
      </c>
      <c r="AI16" s="3"/>
      <c r="AJ16" s="3"/>
      <c r="AK16" s="3"/>
      <c r="AL16" s="3"/>
      <c r="AM16" s="3"/>
      <c r="AN16" s="3"/>
      <c r="AO16" s="3"/>
      <c r="AP16" s="3"/>
      <c r="AQ16" s="3"/>
    </row>
    <row r="17" spans="1:43" ht="12.75">
      <c r="A17" s="1"/>
      <c r="B17" s="1"/>
      <c r="C17" s="14" t="s">
        <v>37</v>
      </c>
      <c r="D17" s="29" t="s">
        <v>38</v>
      </c>
      <c r="E17" s="1"/>
      <c r="F17" s="14" t="s">
        <v>37</v>
      </c>
      <c r="G17" s="29"/>
      <c r="H17" s="3"/>
      <c r="I17" s="14" t="s">
        <v>37</v>
      </c>
      <c r="J17" s="29" t="s">
        <v>55</v>
      </c>
      <c r="K17" s="3"/>
      <c r="L17" s="14" t="s">
        <v>37</v>
      </c>
      <c r="M17" s="29" t="s">
        <v>56</v>
      </c>
      <c r="N17" s="3"/>
      <c r="O17" s="14" t="s">
        <v>37</v>
      </c>
      <c r="P17" s="29" t="s">
        <v>57</v>
      </c>
      <c r="Q17" s="3"/>
      <c r="R17" s="14" t="s">
        <v>37</v>
      </c>
      <c r="S17" s="29" t="s">
        <v>58</v>
      </c>
      <c r="T17" s="1"/>
      <c r="U17" s="14" t="s">
        <v>37</v>
      </c>
      <c r="V17" s="29"/>
      <c r="W17" s="1"/>
      <c r="X17" s="14" t="s">
        <v>37</v>
      </c>
      <c r="Y17" s="29"/>
      <c r="Z17" s="3"/>
      <c r="AA17" s="14" t="s">
        <v>37</v>
      </c>
      <c r="AB17" s="29" t="s">
        <v>61</v>
      </c>
      <c r="AC17" s="3"/>
      <c r="AD17" s="14" t="s">
        <v>37</v>
      </c>
      <c r="AE17" s="29"/>
      <c r="AF17" s="3"/>
      <c r="AG17" s="14" t="s">
        <v>37</v>
      </c>
      <c r="AH17" s="29"/>
      <c r="AI17" s="3"/>
      <c r="AJ17" s="3"/>
      <c r="AK17" s="3"/>
      <c r="AL17" s="3"/>
      <c r="AM17" s="3"/>
      <c r="AN17" s="3"/>
      <c r="AO17" s="3"/>
      <c r="AP17" s="3"/>
      <c r="AQ17" s="3"/>
    </row>
    <row r="18" spans="1:43" ht="12.75" customHeight="1">
      <c r="A18" s="1"/>
      <c r="B18" s="1"/>
      <c r="C18" s="45" t="s">
        <v>17</v>
      </c>
      <c r="D18" s="45"/>
      <c r="E18" s="1"/>
      <c r="F18" s="45" t="s">
        <v>17</v>
      </c>
      <c r="G18" s="45"/>
      <c r="H18" s="3"/>
      <c r="I18" s="45" t="s">
        <v>17</v>
      </c>
      <c r="J18" s="45"/>
      <c r="K18" s="3"/>
      <c r="L18" s="45" t="s">
        <v>17</v>
      </c>
      <c r="M18" s="45"/>
      <c r="N18" s="3"/>
      <c r="O18" s="45" t="s">
        <v>17</v>
      </c>
      <c r="P18" s="45"/>
      <c r="Q18" s="3"/>
      <c r="R18" s="45" t="s">
        <v>17</v>
      </c>
      <c r="S18" s="45"/>
      <c r="T18" s="1"/>
      <c r="U18" s="45" t="s">
        <v>17</v>
      </c>
      <c r="V18" s="45"/>
      <c r="W18" s="1"/>
      <c r="X18" s="45" t="s">
        <v>17</v>
      </c>
      <c r="Y18" s="45"/>
      <c r="Z18" s="3"/>
      <c r="AA18" s="45" t="s">
        <v>17</v>
      </c>
      <c r="AB18" s="45"/>
      <c r="AC18" s="3"/>
      <c r="AD18" s="45" t="s">
        <v>17</v>
      </c>
      <c r="AE18" s="45"/>
      <c r="AF18" s="3"/>
      <c r="AG18" s="45" t="s">
        <v>17</v>
      </c>
      <c r="AH18" s="45"/>
      <c r="AI18" s="3"/>
      <c r="AJ18" s="3"/>
      <c r="AK18" s="3"/>
      <c r="AL18" s="3"/>
      <c r="AM18" s="3"/>
      <c r="AN18" s="3"/>
      <c r="AO18" s="3"/>
      <c r="AP18" s="3"/>
      <c r="AQ18" s="3"/>
    </row>
    <row r="19" spans="1:43" ht="12.75">
      <c r="A19" s="1"/>
      <c r="B19" s="1"/>
      <c r="C19" s="45"/>
      <c r="D19" s="45"/>
      <c r="E19" s="1"/>
      <c r="F19" s="45"/>
      <c r="G19" s="45"/>
      <c r="H19" s="3"/>
      <c r="I19" s="45"/>
      <c r="J19" s="45"/>
      <c r="K19" s="3"/>
      <c r="L19" s="45"/>
      <c r="M19" s="45"/>
      <c r="N19" s="3"/>
      <c r="O19" s="45"/>
      <c r="P19" s="45"/>
      <c r="Q19" s="3"/>
      <c r="R19" s="45"/>
      <c r="S19" s="45"/>
      <c r="T19" s="1"/>
      <c r="U19" s="45"/>
      <c r="V19" s="45"/>
      <c r="W19" s="1"/>
      <c r="X19" s="45"/>
      <c r="Y19" s="45"/>
      <c r="Z19" s="3"/>
      <c r="AA19" s="45"/>
      <c r="AB19" s="45"/>
      <c r="AC19" s="3"/>
      <c r="AD19" s="45"/>
      <c r="AE19" s="45"/>
      <c r="AF19" s="3"/>
      <c r="AG19" s="45"/>
      <c r="AH19" s="45"/>
      <c r="AI19" s="3"/>
      <c r="AJ19" s="3"/>
      <c r="AK19" s="3"/>
      <c r="AL19" s="3"/>
      <c r="AM19" s="3"/>
      <c r="AN19" s="3"/>
      <c r="AO19" s="3"/>
      <c r="AP19" s="3"/>
      <c r="AQ19" s="3"/>
    </row>
    <row r="20" spans="1:43" ht="12.75" customHeight="1">
      <c r="A20" s="1"/>
      <c r="B20" s="1"/>
      <c r="C20" s="11" t="s">
        <v>44</v>
      </c>
      <c r="D20" s="8">
        <v>0</v>
      </c>
      <c r="E20" s="1"/>
      <c r="F20" s="11" t="s">
        <v>44</v>
      </c>
      <c r="G20" s="8">
        <v>0</v>
      </c>
      <c r="H20" s="3"/>
      <c r="I20" s="11" t="s">
        <v>44</v>
      </c>
      <c r="J20" s="8">
        <v>0</v>
      </c>
      <c r="K20" s="3"/>
      <c r="L20" s="11" t="s">
        <v>44</v>
      </c>
      <c r="M20" s="8">
        <v>10</v>
      </c>
      <c r="N20" s="3"/>
      <c r="O20" s="11" t="s">
        <v>44</v>
      </c>
      <c r="P20" s="8">
        <v>0</v>
      </c>
      <c r="Q20" s="3"/>
      <c r="R20" s="11" t="s">
        <v>44</v>
      </c>
      <c r="S20" s="8">
        <v>0</v>
      </c>
      <c r="T20" s="1"/>
      <c r="U20" s="11" t="s">
        <v>44</v>
      </c>
      <c r="V20" s="8">
        <v>0</v>
      </c>
      <c r="W20" s="1"/>
      <c r="X20" s="11" t="s">
        <v>44</v>
      </c>
      <c r="Y20" s="8">
        <v>0</v>
      </c>
      <c r="Z20" s="3"/>
      <c r="AA20" s="11" t="s">
        <v>44</v>
      </c>
      <c r="AB20" s="8">
        <v>0</v>
      </c>
      <c r="AC20" s="3"/>
      <c r="AD20" s="11" t="s">
        <v>44</v>
      </c>
      <c r="AE20" s="8">
        <v>0</v>
      </c>
      <c r="AF20" s="3"/>
      <c r="AG20" s="11" t="s">
        <v>44</v>
      </c>
      <c r="AH20" s="8">
        <v>0</v>
      </c>
      <c r="AI20" s="3"/>
      <c r="AJ20" s="3"/>
      <c r="AK20" s="3"/>
      <c r="AL20" s="3"/>
      <c r="AM20" s="3"/>
      <c r="AN20" s="3"/>
      <c r="AO20" s="3"/>
      <c r="AP20" s="3"/>
      <c r="AQ20" s="3"/>
    </row>
    <row r="21" spans="1:43" ht="12.75">
      <c r="A21" s="1"/>
      <c r="B21" s="1"/>
      <c r="C21" s="12" t="s">
        <v>45</v>
      </c>
      <c r="D21" s="6">
        <v>0</v>
      </c>
      <c r="E21" s="1"/>
      <c r="F21" s="12" t="s">
        <v>45</v>
      </c>
      <c r="G21" s="6">
        <v>0</v>
      </c>
      <c r="H21" s="3"/>
      <c r="I21" s="12" t="s">
        <v>45</v>
      </c>
      <c r="J21" s="6">
        <v>0</v>
      </c>
      <c r="K21" s="3"/>
      <c r="L21" s="12" t="s">
        <v>45</v>
      </c>
      <c r="M21" s="6">
        <v>13.7</v>
      </c>
      <c r="N21" s="3"/>
      <c r="O21" s="12" t="s">
        <v>45</v>
      </c>
      <c r="P21" s="6">
        <v>0</v>
      </c>
      <c r="Q21" s="3"/>
      <c r="R21" s="12" t="s">
        <v>45</v>
      </c>
      <c r="S21" s="6">
        <v>0</v>
      </c>
      <c r="T21" s="1"/>
      <c r="U21" s="12" t="s">
        <v>45</v>
      </c>
      <c r="V21" s="6">
        <v>0</v>
      </c>
      <c r="W21" s="1"/>
      <c r="X21" s="12" t="s">
        <v>45</v>
      </c>
      <c r="Y21" s="6">
        <v>0</v>
      </c>
      <c r="Z21" s="3"/>
      <c r="AA21" s="12" t="s">
        <v>45</v>
      </c>
      <c r="AB21" s="6">
        <v>0</v>
      </c>
      <c r="AC21" s="3"/>
      <c r="AD21" s="12" t="s">
        <v>45</v>
      </c>
      <c r="AE21" s="6">
        <v>0</v>
      </c>
      <c r="AF21" s="3"/>
      <c r="AG21" s="12" t="s">
        <v>45</v>
      </c>
      <c r="AH21" s="6">
        <v>0</v>
      </c>
      <c r="AI21" s="3"/>
      <c r="AJ21" s="3"/>
      <c r="AK21" s="3"/>
      <c r="AL21" s="3"/>
      <c r="AM21" s="3"/>
      <c r="AN21" s="3"/>
      <c r="AO21" s="3"/>
      <c r="AP21" s="3"/>
      <c r="AQ21" s="3"/>
    </row>
    <row r="22" spans="1:43" ht="12.75">
      <c r="A22" s="1"/>
      <c r="B22" s="1"/>
      <c r="C22" s="12" t="s">
        <v>12</v>
      </c>
      <c r="D22" s="6">
        <v>0</v>
      </c>
      <c r="E22" s="1"/>
      <c r="F22" s="12" t="s">
        <v>12</v>
      </c>
      <c r="G22" s="6">
        <v>0</v>
      </c>
      <c r="H22" s="3"/>
      <c r="I22" s="12" t="s">
        <v>12</v>
      </c>
      <c r="J22" s="6">
        <v>0</v>
      </c>
      <c r="K22" s="3"/>
      <c r="L22" s="12" t="s">
        <v>12</v>
      </c>
      <c r="M22" s="6">
        <v>4</v>
      </c>
      <c r="N22" s="3"/>
      <c r="O22" s="12" t="s">
        <v>12</v>
      </c>
      <c r="P22" s="6">
        <v>0</v>
      </c>
      <c r="Q22" s="3"/>
      <c r="R22" s="12" t="s">
        <v>12</v>
      </c>
      <c r="S22" s="6">
        <v>0</v>
      </c>
      <c r="T22" s="1"/>
      <c r="U22" s="12" t="s">
        <v>12</v>
      </c>
      <c r="V22" s="6">
        <v>0</v>
      </c>
      <c r="W22" s="1"/>
      <c r="X22" s="12" t="s">
        <v>12</v>
      </c>
      <c r="Y22" s="6">
        <v>0</v>
      </c>
      <c r="Z22" s="3"/>
      <c r="AA22" s="12" t="s">
        <v>12</v>
      </c>
      <c r="AB22" s="6">
        <v>0</v>
      </c>
      <c r="AC22" s="3"/>
      <c r="AD22" s="12" t="s">
        <v>12</v>
      </c>
      <c r="AE22" s="6">
        <v>0</v>
      </c>
      <c r="AF22" s="3"/>
      <c r="AG22" s="12" t="s">
        <v>12</v>
      </c>
      <c r="AH22" s="6">
        <v>0</v>
      </c>
      <c r="AI22" s="3"/>
      <c r="AJ22" s="3"/>
      <c r="AK22" s="3"/>
      <c r="AL22" s="3"/>
      <c r="AM22" s="3"/>
      <c r="AN22" s="3"/>
      <c r="AO22" s="3"/>
      <c r="AP22" s="3"/>
      <c r="AQ22" s="3"/>
    </row>
    <row r="23" spans="1:43" ht="12.75">
      <c r="A23" s="1"/>
      <c r="B23" s="1"/>
      <c r="C23" s="13" t="s">
        <v>46</v>
      </c>
      <c r="D23" s="20">
        <f>D20*D21*D22</f>
        <v>0</v>
      </c>
      <c r="E23" s="1"/>
      <c r="F23" s="13" t="s">
        <v>46</v>
      </c>
      <c r="G23" s="20">
        <f>G20*G21*G22</f>
        <v>0</v>
      </c>
      <c r="H23" s="3"/>
      <c r="I23" s="13" t="s">
        <v>46</v>
      </c>
      <c r="J23" s="20">
        <f>J20*J21*J22</f>
        <v>0</v>
      </c>
      <c r="K23" s="3"/>
      <c r="L23" s="13" t="s">
        <v>46</v>
      </c>
      <c r="M23" s="20">
        <f>M20*M21*M22</f>
        <v>548</v>
      </c>
      <c r="N23" s="3"/>
      <c r="O23" s="13" t="s">
        <v>46</v>
      </c>
      <c r="P23" s="20">
        <f>P20*P21*P22</f>
        <v>0</v>
      </c>
      <c r="Q23" s="3"/>
      <c r="R23" s="13" t="s">
        <v>46</v>
      </c>
      <c r="S23" s="20">
        <f>S20*S21*S22</f>
        <v>0</v>
      </c>
      <c r="T23" s="1"/>
      <c r="U23" s="13" t="s">
        <v>46</v>
      </c>
      <c r="V23" s="20">
        <f>V20*V21*V22</f>
        <v>0</v>
      </c>
      <c r="W23" s="1"/>
      <c r="X23" s="13" t="s">
        <v>46</v>
      </c>
      <c r="Y23" s="20">
        <f>Y20*Y21*Y22</f>
        <v>0</v>
      </c>
      <c r="Z23" s="3"/>
      <c r="AA23" s="13" t="s">
        <v>46</v>
      </c>
      <c r="AB23" s="20">
        <f>AB20*AB21*AB22</f>
        <v>0</v>
      </c>
      <c r="AC23" s="3"/>
      <c r="AD23" s="13" t="s">
        <v>46</v>
      </c>
      <c r="AE23" s="20">
        <f>AE20*AE21*AE22</f>
        <v>0</v>
      </c>
      <c r="AF23" s="3"/>
      <c r="AG23" s="13" t="s">
        <v>46</v>
      </c>
      <c r="AH23" s="20">
        <f>AH20*AH21*AH22</f>
        <v>0</v>
      </c>
      <c r="AI23" s="3"/>
      <c r="AJ23" s="3"/>
      <c r="AK23" s="3"/>
      <c r="AL23" s="3"/>
      <c r="AM23" s="3"/>
      <c r="AN23" s="3"/>
      <c r="AO23" s="3"/>
      <c r="AP23" s="3"/>
      <c r="AQ23" s="3"/>
    </row>
    <row r="24" spans="1:43" ht="12.75">
      <c r="A24" s="1"/>
      <c r="B24" s="1"/>
      <c r="C24" s="12" t="s">
        <v>10</v>
      </c>
      <c r="D24" s="6">
        <v>0</v>
      </c>
      <c r="E24" s="1"/>
      <c r="F24" s="12" t="s">
        <v>10</v>
      </c>
      <c r="G24" s="6">
        <v>0</v>
      </c>
      <c r="H24" s="3"/>
      <c r="I24" s="12" t="s">
        <v>10</v>
      </c>
      <c r="J24" s="6">
        <v>0</v>
      </c>
      <c r="K24" s="3"/>
      <c r="L24" s="12" t="s">
        <v>10</v>
      </c>
      <c r="M24" s="6">
        <v>0</v>
      </c>
      <c r="N24" s="3"/>
      <c r="O24" s="12" t="s">
        <v>10</v>
      </c>
      <c r="P24" s="6">
        <v>0</v>
      </c>
      <c r="Q24" s="3"/>
      <c r="R24" s="12" t="s">
        <v>10</v>
      </c>
      <c r="S24" s="6">
        <v>0</v>
      </c>
      <c r="T24" s="1"/>
      <c r="U24" s="12" t="s">
        <v>10</v>
      </c>
      <c r="V24" s="6">
        <v>0</v>
      </c>
      <c r="W24" s="1"/>
      <c r="X24" s="12" t="s">
        <v>10</v>
      </c>
      <c r="Y24" s="6">
        <v>0</v>
      </c>
      <c r="Z24" s="3"/>
      <c r="AA24" s="12" t="s">
        <v>10</v>
      </c>
      <c r="AB24" s="6">
        <v>0</v>
      </c>
      <c r="AC24" s="3"/>
      <c r="AD24" s="12" t="s">
        <v>10</v>
      </c>
      <c r="AE24" s="6">
        <v>0</v>
      </c>
      <c r="AF24" s="3"/>
      <c r="AG24" s="12" t="s">
        <v>10</v>
      </c>
      <c r="AH24" s="6">
        <v>0</v>
      </c>
      <c r="AI24" s="3"/>
      <c r="AJ24" s="3"/>
      <c r="AK24" s="3"/>
      <c r="AL24" s="3"/>
      <c r="AM24" s="3"/>
      <c r="AN24" s="3"/>
      <c r="AO24" s="3"/>
      <c r="AP24" s="3"/>
      <c r="AQ24" s="3"/>
    </row>
    <row r="25" spans="1:43" ht="12.75">
      <c r="A25" s="1"/>
      <c r="B25" s="1"/>
      <c r="C25" s="13" t="s">
        <v>47</v>
      </c>
      <c r="D25" s="7">
        <v>0</v>
      </c>
      <c r="E25" s="1"/>
      <c r="F25" s="13" t="s">
        <v>47</v>
      </c>
      <c r="G25" s="7">
        <v>0</v>
      </c>
      <c r="H25" s="3"/>
      <c r="I25" s="13" t="s">
        <v>47</v>
      </c>
      <c r="J25" s="7">
        <v>0</v>
      </c>
      <c r="K25" s="3"/>
      <c r="L25" s="13" t="s">
        <v>47</v>
      </c>
      <c r="M25" s="7">
        <v>0</v>
      </c>
      <c r="N25" s="3"/>
      <c r="O25" s="13" t="s">
        <v>47</v>
      </c>
      <c r="P25" s="7">
        <v>0</v>
      </c>
      <c r="Q25" s="3"/>
      <c r="R25" s="13" t="s">
        <v>47</v>
      </c>
      <c r="S25" s="7">
        <v>0</v>
      </c>
      <c r="T25" s="1"/>
      <c r="U25" s="13" t="s">
        <v>47</v>
      </c>
      <c r="V25" s="7">
        <v>0</v>
      </c>
      <c r="W25" s="1"/>
      <c r="X25" s="13" t="s">
        <v>47</v>
      </c>
      <c r="Y25" s="7">
        <v>0</v>
      </c>
      <c r="Z25" s="3"/>
      <c r="AA25" s="13" t="s">
        <v>47</v>
      </c>
      <c r="AB25" s="7">
        <v>0</v>
      </c>
      <c r="AC25" s="3"/>
      <c r="AD25" s="13" t="s">
        <v>47</v>
      </c>
      <c r="AE25" s="7">
        <v>0</v>
      </c>
      <c r="AF25" s="3"/>
      <c r="AG25" s="13" t="s">
        <v>47</v>
      </c>
      <c r="AH25" s="7">
        <v>0</v>
      </c>
      <c r="AI25" s="3"/>
      <c r="AJ25" s="3"/>
      <c r="AK25" s="3"/>
      <c r="AL25" s="3"/>
      <c r="AM25" s="3"/>
      <c r="AN25" s="3"/>
      <c r="AO25" s="3"/>
      <c r="AP25" s="3"/>
      <c r="AQ25" s="3"/>
    </row>
    <row r="26" spans="1:43" ht="12.75">
      <c r="A26" s="1"/>
      <c r="B26" s="1"/>
      <c r="C26" s="12" t="s">
        <v>36</v>
      </c>
      <c r="D26" s="6">
        <v>0</v>
      </c>
      <c r="E26" s="1"/>
      <c r="F26" s="12" t="s">
        <v>36</v>
      </c>
      <c r="G26" s="6">
        <v>0</v>
      </c>
      <c r="H26" s="3"/>
      <c r="I26" s="12" t="s">
        <v>36</v>
      </c>
      <c r="J26" s="6">
        <v>0</v>
      </c>
      <c r="K26" s="3"/>
      <c r="L26" s="12" t="s">
        <v>36</v>
      </c>
      <c r="M26" s="6">
        <v>0</v>
      </c>
      <c r="N26" s="3"/>
      <c r="O26" s="12" t="s">
        <v>36</v>
      </c>
      <c r="P26" s="6">
        <v>0</v>
      </c>
      <c r="Q26" s="3"/>
      <c r="R26" s="12" t="s">
        <v>36</v>
      </c>
      <c r="S26" s="6">
        <v>0</v>
      </c>
      <c r="T26" s="1"/>
      <c r="U26" s="12" t="s">
        <v>36</v>
      </c>
      <c r="V26" s="6">
        <v>0</v>
      </c>
      <c r="W26" s="1"/>
      <c r="X26" s="12" t="s">
        <v>36</v>
      </c>
      <c r="Y26" s="6">
        <v>0</v>
      </c>
      <c r="Z26" s="3"/>
      <c r="AA26" s="12" t="s">
        <v>36</v>
      </c>
      <c r="AB26" s="6">
        <v>0</v>
      </c>
      <c r="AC26" s="3"/>
      <c r="AD26" s="12" t="s">
        <v>36</v>
      </c>
      <c r="AE26" s="6">
        <v>0</v>
      </c>
      <c r="AF26" s="3"/>
      <c r="AG26" s="12" t="s">
        <v>36</v>
      </c>
      <c r="AH26" s="6">
        <v>0</v>
      </c>
      <c r="AI26" s="3"/>
      <c r="AJ26" s="3"/>
      <c r="AK26" s="3"/>
      <c r="AL26" s="3"/>
      <c r="AM26" s="3"/>
      <c r="AN26" s="3"/>
      <c r="AO26" s="3"/>
      <c r="AP26" s="3"/>
      <c r="AQ26" s="3"/>
    </row>
    <row r="27" spans="1:43" ht="12.75">
      <c r="A27" s="1"/>
      <c r="B27" s="1"/>
      <c r="C27" s="14" t="s">
        <v>48</v>
      </c>
      <c r="D27" s="21">
        <f>D24*D25*D26</f>
        <v>0</v>
      </c>
      <c r="E27" s="1"/>
      <c r="F27" s="14" t="s">
        <v>48</v>
      </c>
      <c r="G27" s="21">
        <f>G24*G25*G26</f>
        <v>0</v>
      </c>
      <c r="H27" s="3"/>
      <c r="I27" s="14" t="s">
        <v>48</v>
      </c>
      <c r="J27" s="21">
        <f>J24*J25*J26</f>
        <v>0</v>
      </c>
      <c r="K27" s="3"/>
      <c r="L27" s="14" t="s">
        <v>48</v>
      </c>
      <c r="M27" s="21">
        <f>M24*M25*M26</f>
        <v>0</v>
      </c>
      <c r="N27" s="3"/>
      <c r="O27" s="14" t="s">
        <v>48</v>
      </c>
      <c r="P27" s="21">
        <f>P24*P25*P26</f>
        <v>0</v>
      </c>
      <c r="Q27" s="3"/>
      <c r="R27" s="14" t="s">
        <v>48</v>
      </c>
      <c r="S27" s="21">
        <f>S24*S25*S26</f>
        <v>0</v>
      </c>
      <c r="T27" s="1"/>
      <c r="U27" s="14" t="s">
        <v>48</v>
      </c>
      <c r="V27" s="21">
        <f>V24*V25*V26</f>
        <v>0</v>
      </c>
      <c r="W27" s="1"/>
      <c r="X27" s="14" t="s">
        <v>48</v>
      </c>
      <c r="Y27" s="21">
        <f>Y24*Y25*Y26</f>
        <v>0</v>
      </c>
      <c r="Z27" s="3"/>
      <c r="AA27" s="14" t="s">
        <v>48</v>
      </c>
      <c r="AB27" s="21">
        <f>AB24*AB25*AB26</f>
        <v>0</v>
      </c>
      <c r="AC27" s="3"/>
      <c r="AD27" s="14" t="s">
        <v>48</v>
      </c>
      <c r="AE27" s="21">
        <f>AE24*AE25*AE26</f>
        <v>0</v>
      </c>
      <c r="AF27" s="3"/>
      <c r="AG27" s="14" t="s">
        <v>48</v>
      </c>
      <c r="AH27" s="21">
        <f>AH24*AH25*AH26</f>
        <v>0</v>
      </c>
      <c r="AI27" s="3"/>
      <c r="AJ27" s="3"/>
      <c r="AK27" s="3"/>
      <c r="AL27" s="3"/>
      <c r="AM27" s="3"/>
      <c r="AN27" s="3"/>
      <c r="AO27" s="3"/>
      <c r="AP27" s="3"/>
      <c r="AQ27" s="3"/>
    </row>
    <row r="28" spans="1:43" ht="12.75">
      <c r="A28" s="1"/>
      <c r="B28" s="1"/>
      <c r="C28" s="3"/>
      <c r="D28" s="10"/>
      <c r="E28" s="1"/>
      <c r="F28" s="3"/>
      <c r="G28" s="10"/>
      <c r="H28" s="3"/>
      <c r="I28" s="3"/>
      <c r="J28" s="10"/>
      <c r="K28" s="3"/>
      <c r="L28" s="3"/>
      <c r="M28" s="10"/>
      <c r="N28" s="3"/>
      <c r="O28" s="3"/>
      <c r="P28" s="10"/>
      <c r="Q28" s="3"/>
      <c r="R28" s="3"/>
      <c r="S28" s="10"/>
      <c r="T28" s="1"/>
      <c r="U28" s="3"/>
      <c r="V28" s="10"/>
      <c r="W28" s="1"/>
      <c r="X28" s="3"/>
      <c r="Y28" s="10"/>
      <c r="Z28" s="3"/>
      <c r="AA28" s="3"/>
      <c r="AB28" s="10"/>
      <c r="AC28" s="3"/>
      <c r="AD28" s="3"/>
      <c r="AE28" s="10"/>
      <c r="AF28" s="3"/>
      <c r="AG28" s="3"/>
      <c r="AH28" s="10"/>
      <c r="AI28" s="3"/>
      <c r="AJ28" s="3"/>
      <c r="AK28" s="3"/>
      <c r="AL28" s="3"/>
      <c r="AM28" s="3"/>
      <c r="AN28" s="3"/>
      <c r="AO28" s="3"/>
      <c r="AP28" s="3"/>
      <c r="AQ28" s="3"/>
    </row>
    <row r="29" spans="1:43" ht="12.75">
      <c r="A29" s="1"/>
      <c r="B29" s="1"/>
      <c r="C29" s="46" t="s">
        <v>18</v>
      </c>
      <c r="D29" s="46"/>
      <c r="E29" s="1"/>
      <c r="F29" s="46" t="s">
        <v>18</v>
      </c>
      <c r="G29" s="46"/>
      <c r="H29" s="3"/>
      <c r="I29" s="46" t="s">
        <v>18</v>
      </c>
      <c r="J29" s="46"/>
      <c r="K29" s="3"/>
      <c r="L29" s="46" t="s">
        <v>18</v>
      </c>
      <c r="M29" s="46"/>
      <c r="N29" s="3"/>
      <c r="O29" s="46" t="s">
        <v>18</v>
      </c>
      <c r="P29" s="46"/>
      <c r="Q29" s="3"/>
      <c r="R29" s="46" t="s">
        <v>18</v>
      </c>
      <c r="S29" s="46"/>
      <c r="T29" s="1"/>
      <c r="U29" s="46" t="s">
        <v>18</v>
      </c>
      <c r="V29" s="46"/>
      <c r="W29" s="1"/>
      <c r="X29" s="46" t="s">
        <v>18</v>
      </c>
      <c r="Y29" s="46"/>
      <c r="Z29" s="3"/>
      <c r="AA29" s="46" t="s">
        <v>18</v>
      </c>
      <c r="AB29" s="46"/>
      <c r="AC29" s="3"/>
      <c r="AD29" s="46" t="s">
        <v>18</v>
      </c>
      <c r="AE29" s="46"/>
      <c r="AF29" s="3"/>
      <c r="AG29" s="46" t="s">
        <v>18</v>
      </c>
      <c r="AH29" s="46"/>
      <c r="AI29" s="3"/>
      <c r="AJ29" s="3"/>
      <c r="AK29" s="3"/>
      <c r="AL29" s="3"/>
      <c r="AM29" s="3"/>
      <c r="AN29" s="3"/>
      <c r="AO29" s="3"/>
      <c r="AP29" s="3"/>
      <c r="AQ29" s="3"/>
    </row>
    <row r="30" spans="1:43" ht="12.75">
      <c r="A30" s="1"/>
      <c r="B30" s="1"/>
      <c r="C30" s="12" t="s">
        <v>22</v>
      </c>
      <c r="D30" s="23">
        <f>D11+D15+D23+D27</f>
        <v>582</v>
      </c>
      <c r="E30" s="1"/>
      <c r="F30" s="12" t="s">
        <v>22</v>
      </c>
      <c r="G30" s="23">
        <f>G11+G15+G23+G27</f>
        <v>570</v>
      </c>
      <c r="H30" s="3"/>
      <c r="I30" s="12" t="s">
        <v>22</v>
      </c>
      <c r="J30" s="23">
        <f>J11+J15+J23+J27</f>
        <v>301.76</v>
      </c>
      <c r="K30" s="3"/>
      <c r="L30" s="12" t="s">
        <v>22</v>
      </c>
      <c r="M30" s="23">
        <f>M11+M15+M23+M27</f>
        <v>1067.88</v>
      </c>
      <c r="N30" s="3"/>
      <c r="O30" s="12" t="s">
        <v>22</v>
      </c>
      <c r="P30" s="23">
        <f>P11+P15+P23+P27</f>
        <v>165</v>
      </c>
      <c r="Q30" s="3"/>
      <c r="R30" s="12" t="s">
        <v>22</v>
      </c>
      <c r="S30" s="23">
        <f>S11+S15+S23+S27</f>
        <v>2024.1200000000001</v>
      </c>
      <c r="T30" s="1"/>
      <c r="U30" s="12" t="s">
        <v>22</v>
      </c>
      <c r="V30" s="23">
        <f>V11+V15+V23+V27</f>
        <v>563.28</v>
      </c>
      <c r="W30" s="1"/>
      <c r="X30" s="12" t="s">
        <v>22</v>
      </c>
      <c r="Y30" s="23">
        <f>Y11+Y15+Y23+Y27</f>
        <v>563.28</v>
      </c>
      <c r="Z30" s="3"/>
      <c r="AA30" s="12" t="s">
        <v>22</v>
      </c>
      <c r="AB30" s="23">
        <f>AB11+AB15+AB23+AB27</f>
        <v>330</v>
      </c>
      <c r="AC30" s="3"/>
      <c r="AD30" s="12" t="s">
        <v>22</v>
      </c>
      <c r="AE30" s="23">
        <f>AE11+AE15+AE23+AE27</f>
        <v>883.28</v>
      </c>
      <c r="AF30" s="3"/>
      <c r="AG30" s="12" t="s">
        <v>22</v>
      </c>
      <c r="AH30" s="23">
        <f>AH11+AH15+AH23+AH27</f>
        <v>1763.28</v>
      </c>
      <c r="AI30" s="3"/>
      <c r="AJ30" s="3"/>
      <c r="AK30" s="3"/>
      <c r="AL30" s="3"/>
      <c r="AM30" s="3"/>
      <c r="AN30" s="3"/>
      <c r="AO30" s="3"/>
      <c r="AP30" s="3"/>
      <c r="AQ30" s="3"/>
    </row>
    <row r="31" spans="1:43" ht="12.75">
      <c r="A31" s="1"/>
      <c r="B31" s="1"/>
      <c r="C31" s="14" t="s">
        <v>19</v>
      </c>
      <c r="D31" s="24">
        <f>D30/((D26*D24)+(D22*D20)+(D14*D12)+D9)</f>
        <v>13.227272727272727</v>
      </c>
      <c r="E31" s="1"/>
      <c r="F31" s="14" t="s">
        <v>19</v>
      </c>
      <c r="G31" s="24">
        <f>G30/((G26*G24)+(G22*G20)+(G14*G12)+G9)</f>
        <v>20.357142857142858</v>
      </c>
      <c r="H31" s="3"/>
      <c r="I31" s="14" t="s">
        <v>19</v>
      </c>
      <c r="J31" s="24">
        <f>J30/((J26*J24)+(J22*J20)+(J14*J12)+J9)</f>
        <v>18.86</v>
      </c>
      <c r="K31" s="3"/>
      <c r="L31" s="14" t="s">
        <v>19</v>
      </c>
      <c r="M31" s="24">
        <f>M30/((M26*M24)+(M22*M20)+(M14*M12)+M9)</f>
        <v>16.180000000000003</v>
      </c>
      <c r="N31" s="3"/>
      <c r="O31" s="14" t="s">
        <v>19</v>
      </c>
      <c r="P31" s="24">
        <f>P30/((P26*P24)+(P22*P20)+(P14*P12)+P9)</f>
        <v>13.75</v>
      </c>
      <c r="Q31" s="3"/>
      <c r="R31" s="14" t="s">
        <v>19</v>
      </c>
      <c r="S31" s="24">
        <f>S30/((S26*S24)+(S22*S20)+(S14*S12)+S9)</f>
        <v>14.2543661971831</v>
      </c>
      <c r="T31" s="1"/>
      <c r="U31" s="14" t="s">
        <v>19</v>
      </c>
      <c r="V31" s="24">
        <f>V30/((V26*V24)+(V22*V20)+(V14*V12)+V9)</f>
        <v>12.80181818181818</v>
      </c>
      <c r="W31" s="1"/>
      <c r="X31" s="14" t="s">
        <v>19</v>
      </c>
      <c r="Y31" s="24">
        <f>Y30/((Y26*Y24)+(Y22*Y20)+(Y14*Y12)+Y9)</f>
        <v>20.117142857142856</v>
      </c>
      <c r="Z31" s="3"/>
      <c r="AA31" s="14" t="s">
        <v>19</v>
      </c>
      <c r="AB31" s="24">
        <f>AB30/((AB26*AB24)+(AB22*AB20)+(AB14*AB12)+AB9)</f>
        <v>13.75</v>
      </c>
      <c r="AC31" s="3"/>
      <c r="AD31" s="14" t="s">
        <v>19</v>
      </c>
      <c r="AE31" s="24">
        <f>AE30/((AE26*AE24)+(AE22*AE20)+(AE14*AE12)+AE9)</f>
        <v>20.074545454545454</v>
      </c>
      <c r="AF31" s="3"/>
      <c r="AG31" s="14" t="s">
        <v>19</v>
      </c>
      <c r="AH31" s="24">
        <f>AH30/((AH26*AH24)+(AH22*AH20)+(AH14*AH12)+AH9)</f>
        <v>20.037272727272725</v>
      </c>
      <c r="AI31" s="3"/>
      <c r="AJ31" s="3"/>
      <c r="AK31" s="3"/>
      <c r="AL31" s="3"/>
      <c r="AM31" s="3"/>
      <c r="AN31" s="3"/>
      <c r="AO31" s="3"/>
      <c r="AP31" s="3"/>
      <c r="AQ31" s="3"/>
    </row>
    <row r="32" spans="1:43" ht="12.75">
      <c r="A32" s="1"/>
      <c r="B32" s="1"/>
      <c r="C32" s="14" t="s">
        <v>20</v>
      </c>
      <c r="D32" s="24">
        <f>MAX(D10,D13,D21,D25)</f>
        <v>20.5</v>
      </c>
      <c r="E32" s="1"/>
      <c r="F32" s="14" t="s">
        <v>20</v>
      </c>
      <c r="G32" s="24">
        <f>MAX(G10,G13,G21,G25)</f>
        <v>22.5</v>
      </c>
      <c r="H32" s="3"/>
      <c r="I32" s="14" t="s">
        <v>20</v>
      </c>
      <c r="J32" s="24">
        <f>MAX(J10,J13,J21,J25)</f>
        <v>18.86</v>
      </c>
      <c r="K32" s="3"/>
      <c r="L32" s="14" t="s">
        <v>20</v>
      </c>
      <c r="M32" s="24">
        <f>MAX(M10,M13,M21,M25)</f>
        <v>20</v>
      </c>
      <c r="N32" s="3"/>
      <c r="O32" s="14" t="s">
        <v>20</v>
      </c>
      <c r="P32" s="24">
        <f>MAX(P10,P13,P21,P25)</f>
        <v>13.75</v>
      </c>
      <c r="Q32" s="3"/>
      <c r="R32" s="14" t="s">
        <v>20</v>
      </c>
      <c r="S32" s="24">
        <f>MAX(S10,S13,S21,S25)</f>
        <v>20.7</v>
      </c>
      <c r="T32" s="1"/>
      <c r="U32" s="14" t="s">
        <v>20</v>
      </c>
      <c r="V32" s="24">
        <f>MAX(V10,V13,V21,V25)</f>
        <v>20.82</v>
      </c>
      <c r="W32" s="1"/>
      <c r="X32" s="14" t="s">
        <v>20</v>
      </c>
      <c r="Y32" s="24">
        <f>MAX(Y10,Y13,Y21,Y25)</f>
        <v>20.82</v>
      </c>
      <c r="Z32" s="3"/>
      <c r="AA32" s="14" t="s">
        <v>20</v>
      </c>
      <c r="AB32" s="24">
        <f>MAX(AB10,AB13,AB21,AB25)</f>
        <v>13.75</v>
      </c>
      <c r="AC32" s="3"/>
      <c r="AD32" s="14" t="s">
        <v>20</v>
      </c>
      <c r="AE32" s="24">
        <f>MAX(AE10,AE13,AE21,AE25)</f>
        <v>20.82</v>
      </c>
      <c r="AF32" s="3"/>
      <c r="AG32" s="14" t="s">
        <v>20</v>
      </c>
      <c r="AH32" s="24">
        <f>MAX(AH10,AH13,AH21,AH25)</f>
        <v>20.82</v>
      </c>
      <c r="AI32" s="3"/>
      <c r="AJ32" s="3"/>
      <c r="AK32" s="3"/>
      <c r="AL32" s="3"/>
      <c r="AM32" s="3"/>
      <c r="AN32" s="3"/>
      <c r="AO32" s="3"/>
      <c r="AP32" s="3"/>
      <c r="AQ32" s="3"/>
    </row>
    <row r="33" spans="1:43" ht="12.75">
      <c r="A33" s="1"/>
      <c r="B33" s="1"/>
      <c r="C33" s="14" t="s">
        <v>21</v>
      </c>
      <c r="D33" s="25">
        <f>IF(D8="pasażerski",$J$55*D32^1.05+$K$55*D31,IF(D8="towarowy",($J$59*D32^1.05)+($K$59*D31),"Złe dane"))</f>
        <v>14.819472516794697</v>
      </c>
      <c r="E33" s="1"/>
      <c r="F33" s="14" t="s">
        <v>21</v>
      </c>
      <c r="G33" s="25">
        <f>IF(G8="pasażerski",$J$55*G32^1.05+$K$55*G31,IF(G8="towarowy",($J$59*G32^1.05)+($K$59*G31),"Złe dane"))</f>
        <v>20.950434975493984</v>
      </c>
      <c r="H33" s="3"/>
      <c r="I33" s="14" t="s">
        <v>21</v>
      </c>
      <c r="J33" s="25">
        <f>IF(J8="pasażerski",$J$55*J32^1.05+$K$55*J31,IF(J8="towarowy",($J$59*J32^1.05)+($K$59*J31),"Złe dane"))</f>
        <v>19.307498940649666</v>
      </c>
      <c r="K33" s="3"/>
      <c r="L33" s="14" t="s">
        <v>21</v>
      </c>
      <c r="M33" s="25">
        <f>IF(M8="pasażerski",$J$55*M32^1.05+$K$55*M31,IF(M8="towarowy",($J$59*M32^1.05)+($K$59*M31),"Złe dane"))</f>
        <v>16.88517269928309</v>
      </c>
      <c r="N33" s="3"/>
      <c r="O33" s="14" t="s">
        <v>21</v>
      </c>
      <c r="P33" s="25">
        <f>IF(P8="pasażerski",$J$55*P32^1.05+$K$55*P31,IF(P8="towarowy",($J$59*P32^1.05)+($K$59*P31),"Złe dane"))</f>
        <v>14.038805675435839</v>
      </c>
      <c r="Q33" s="3"/>
      <c r="R33" s="14" t="s">
        <v>21</v>
      </c>
      <c r="S33" s="25">
        <f>IF(S8="pasażerski",$J$55*S32^1.05+$K$55*S31,IF(S8="towarowy",($J$59*S32^1.05)+($K$59*S31),"Złe dane"))</f>
        <v>15.237552763835675</v>
      </c>
      <c r="T33" s="1"/>
      <c r="U33" s="14" t="s">
        <v>21</v>
      </c>
      <c r="V33" s="25">
        <f>IF(V8="pasażerski",$J$55*V32^1.05+$K$55*V31,IF(V8="towarowy",($J$59*V32^1.05)+($K$59*V31),"Złe dane"))</f>
        <v>14.51647519240042</v>
      </c>
      <c r="W33" s="1"/>
      <c r="X33" s="14" t="s">
        <v>21</v>
      </c>
      <c r="Y33" s="25">
        <f>IF(Y8="pasażerski",$J$55*Y32^1.05+$K$55*Y31,IF(Y8="towarowy",($J$59*Y32^1.05)+($K$59*Y31),"Złe dane"))</f>
        <v>20.528715063331884</v>
      </c>
      <c r="Z33" s="3"/>
      <c r="AA33" s="14" t="s">
        <v>21</v>
      </c>
      <c r="AB33" s="25">
        <f>IF(AB8="pasażerski",$J$55*AB32^1.05+$K$55*AB31,IF(AB8="towarowy",($J$59*AB32^1.05)+($K$59*AB31),"Złe dane"))</f>
        <v>14.038805675435839</v>
      </c>
      <c r="AC33" s="3"/>
      <c r="AD33" s="14" t="s">
        <v>21</v>
      </c>
      <c r="AE33" s="25">
        <f>IF(AE8="pasażerski",$J$55*AE32^1.05+$K$55*AE31,IF(AE8="towarowy",($J$59*AE32^1.05)+($K$59*AE31),"Złe dane"))</f>
        <v>20.49037740099422</v>
      </c>
      <c r="AF33" s="3"/>
      <c r="AG33" s="14" t="s">
        <v>21</v>
      </c>
      <c r="AH33" s="25">
        <f>IF(AH8="pasażerski",$J$55*AH32^1.05+$K$55*AH31,IF(AH8="towarowy",($J$59*AH32^1.05)+($K$59*AH31),"Złe dane"))</f>
        <v>20.456831946448766</v>
      </c>
      <c r="AI33" s="3"/>
      <c r="AJ33" s="3"/>
      <c r="AK33" s="3"/>
      <c r="AL33" s="3"/>
      <c r="AM33" s="3"/>
      <c r="AN33" s="3"/>
      <c r="AO33" s="3"/>
      <c r="AP33" s="3"/>
      <c r="AQ33" s="3"/>
    </row>
    <row r="34" spans="1:43" ht="12.75">
      <c r="A34" s="1"/>
      <c r="B34" s="1"/>
      <c r="C34" s="14" t="s">
        <v>14</v>
      </c>
      <c r="D34" s="24">
        <f>D9+D12*D14+D20*D22+D24*D26</f>
        <v>44</v>
      </c>
      <c r="E34" s="1"/>
      <c r="F34" s="14" t="s">
        <v>14</v>
      </c>
      <c r="G34" s="24">
        <f>G9+G12*G14+G20*G22+G24*G26</f>
        <v>28</v>
      </c>
      <c r="H34" s="3"/>
      <c r="I34" s="14" t="s">
        <v>14</v>
      </c>
      <c r="J34" s="24">
        <f>J9+J12*J14+J20*J22+J24*J26</f>
        <v>16</v>
      </c>
      <c r="K34" s="3"/>
      <c r="L34" s="14" t="s">
        <v>14</v>
      </c>
      <c r="M34" s="24">
        <f>M9+M12*M14+M20*M22+M24*M26</f>
        <v>66</v>
      </c>
      <c r="N34" s="3"/>
      <c r="O34" s="14" t="s">
        <v>14</v>
      </c>
      <c r="P34" s="24">
        <f>P9+P12*P14+P20*P22+P24*P26</f>
        <v>12</v>
      </c>
      <c r="Q34" s="3"/>
      <c r="R34" s="14" t="s">
        <v>14</v>
      </c>
      <c r="S34" s="24">
        <f>S9+S12*S14+S20*S22+S24*S26</f>
        <v>142</v>
      </c>
      <c r="T34" s="1"/>
      <c r="U34" s="14" t="s">
        <v>14</v>
      </c>
      <c r="V34" s="24">
        <f>V9+V12*V14+V20*V22+V24*V26</f>
        <v>44</v>
      </c>
      <c r="W34" s="1"/>
      <c r="X34" s="14" t="s">
        <v>14</v>
      </c>
      <c r="Y34" s="24">
        <f>Y9+Y12*Y14+Y20*Y22+Y24*Y26</f>
        <v>28</v>
      </c>
      <c r="Z34" s="3"/>
      <c r="AA34" s="14" t="s">
        <v>14</v>
      </c>
      <c r="AB34" s="24">
        <f>AB9+AB12*AB14+AB20*AB22+AB24*AB26</f>
        <v>24</v>
      </c>
      <c r="AC34" s="3"/>
      <c r="AD34" s="14" t="s">
        <v>14</v>
      </c>
      <c r="AE34" s="24">
        <f>AE9+AE12*AE14+AE20*AE22+AE24*AE26</f>
        <v>44</v>
      </c>
      <c r="AF34" s="3"/>
      <c r="AG34" s="14" t="s">
        <v>14</v>
      </c>
      <c r="AH34" s="24">
        <f>AH9+AH12*AH14+AH20*AH22+AH24*AH26</f>
        <v>88</v>
      </c>
      <c r="AI34" s="3"/>
      <c r="AJ34" s="3"/>
      <c r="AK34" s="3"/>
      <c r="AL34" s="3"/>
      <c r="AM34" s="3"/>
      <c r="AN34" s="3"/>
      <c r="AO34" s="3"/>
      <c r="AP34" s="3"/>
      <c r="AQ34" s="3"/>
    </row>
    <row r="35" spans="1:43" ht="12.75">
      <c r="A35" s="1"/>
      <c r="B35" s="1"/>
      <c r="C35" s="12" t="s">
        <v>24</v>
      </c>
      <c r="D35" s="23">
        <f>VLOOKUP(D16,$G$53:$H$73,2,TRUE)</f>
        <v>1.4113600000000002</v>
      </c>
      <c r="E35" s="1"/>
      <c r="F35" s="12" t="s">
        <v>24</v>
      </c>
      <c r="G35" s="23">
        <f>VLOOKUP(G16,$G$53:$H$73,2,TRUE)</f>
        <v>1.4113600000000002</v>
      </c>
      <c r="H35" s="3"/>
      <c r="I35" s="12" t="s">
        <v>24</v>
      </c>
      <c r="J35" s="23">
        <f>VLOOKUP(J16,$G$53:$H$73,2,TRUE)</f>
        <v>1.4113600000000002</v>
      </c>
      <c r="K35" s="3"/>
      <c r="L35" s="12" t="s">
        <v>24</v>
      </c>
      <c r="M35" s="23">
        <f>VLOOKUP(M16,$G$53:$H$73,2,TRUE)</f>
        <v>1.22944</v>
      </c>
      <c r="N35" s="3"/>
      <c r="O35" s="12" t="s">
        <v>24</v>
      </c>
      <c r="P35" s="23">
        <f>VLOOKUP(P16,$G$53:$H$73,2,TRUE)</f>
        <v>1.22944</v>
      </c>
      <c r="Q35" s="3"/>
      <c r="R35" s="12" t="s">
        <v>24</v>
      </c>
      <c r="S35" s="23">
        <f>VLOOKUP(S16,$G$53:$H$73,2,TRUE)</f>
        <v>1.22944</v>
      </c>
      <c r="T35" s="1"/>
      <c r="U35" s="12" t="s">
        <v>24</v>
      </c>
      <c r="V35" s="23">
        <f>VLOOKUP(V16,$G$53:$H$73,2,TRUE)</f>
        <v>1.4113600000000002</v>
      </c>
      <c r="W35" s="1"/>
      <c r="X35" s="12" t="s">
        <v>24</v>
      </c>
      <c r="Y35" s="23">
        <f>VLOOKUP(Y16,$G$53:$H$73,2,TRUE)</f>
        <v>1.4113600000000002</v>
      </c>
      <c r="Z35" s="3"/>
      <c r="AA35" s="12" t="s">
        <v>24</v>
      </c>
      <c r="AB35" s="23">
        <f>VLOOKUP(AB16,$G$53:$H$73,2,TRUE)</f>
        <v>1.22944</v>
      </c>
      <c r="AC35" s="3"/>
      <c r="AD35" s="12" t="s">
        <v>24</v>
      </c>
      <c r="AE35" s="23">
        <f>VLOOKUP(AE16,$G$53:$H$73,2,TRUE)</f>
        <v>1.22944</v>
      </c>
      <c r="AF35" s="3"/>
      <c r="AG35" s="12" t="s">
        <v>24</v>
      </c>
      <c r="AH35" s="23">
        <f>VLOOKUP(AH16,$G$53:$H$73,2,TRUE)</f>
        <v>1.22944</v>
      </c>
      <c r="AI35" s="3"/>
      <c r="AJ35" s="3"/>
      <c r="AK35" s="3"/>
      <c r="AL35" s="3"/>
      <c r="AM35" s="3"/>
      <c r="AN35" s="3"/>
      <c r="AO35" s="3"/>
      <c r="AP35" s="3"/>
      <c r="AQ35" s="3"/>
    </row>
    <row r="36" spans="1:43" ht="12.75">
      <c r="A36" s="1"/>
      <c r="B36" s="1"/>
      <c r="C36" s="3"/>
      <c r="D36" s="3"/>
      <c r="E36" s="1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1"/>
      <c r="U36" s="3"/>
      <c r="V36" s="3"/>
      <c r="W36" s="1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1:43" ht="12.75">
      <c r="A37" s="1"/>
      <c r="B37" s="1"/>
      <c r="C37" s="43" t="s">
        <v>25</v>
      </c>
      <c r="D37" s="43"/>
      <c r="E37" s="1"/>
      <c r="F37" s="43" t="s">
        <v>25</v>
      </c>
      <c r="G37" s="43"/>
      <c r="H37" s="3"/>
      <c r="I37" s="43" t="s">
        <v>25</v>
      </c>
      <c r="J37" s="43"/>
      <c r="K37" s="3"/>
      <c r="L37" s="43" t="s">
        <v>25</v>
      </c>
      <c r="M37" s="43"/>
      <c r="N37" s="3"/>
      <c r="O37" s="43" t="s">
        <v>25</v>
      </c>
      <c r="P37" s="43"/>
      <c r="Q37" s="3"/>
      <c r="R37" s="43" t="s">
        <v>25</v>
      </c>
      <c r="S37" s="43"/>
      <c r="T37" s="1"/>
      <c r="U37" s="43" t="s">
        <v>25</v>
      </c>
      <c r="V37" s="43"/>
      <c r="W37" s="1"/>
      <c r="X37" s="43" t="s">
        <v>25</v>
      </c>
      <c r="Y37" s="43"/>
      <c r="Z37" s="3"/>
      <c r="AA37" s="43" t="s">
        <v>25</v>
      </c>
      <c r="AB37" s="43"/>
      <c r="AC37" s="3"/>
      <c r="AD37" s="43" t="s">
        <v>25</v>
      </c>
      <c r="AE37" s="43"/>
      <c r="AF37" s="3"/>
      <c r="AG37" s="43" t="s">
        <v>25</v>
      </c>
      <c r="AH37" s="43"/>
      <c r="AI37" s="3"/>
      <c r="AJ37" s="3"/>
      <c r="AK37" s="3"/>
      <c r="AL37" s="3"/>
      <c r="AM37" s="3"/>
      <c r="AN37" s="3"/>
      <c r="AO37" s="3"/>
      <c r="AP37" s="3"/>
      <c r="AQ37" s="3"/>
    </row>
    <row r="38" spans="1:43" ht="21" customHeight="1">
      <c r="A38" s="1"/>
      <c r="B38" s="1"/>
      <c r="C38" s="44">
        <f>D34*D33*D35</f>
        <v>920.2868721773482</v>
      </c>
      <c r="D38" s="44"/>
      <c r="E38" s="1"/>
      <c r="F38" s="44">
        <f>G34*G33*G35</f>
        <v>827.9209653963694</v>
      </c>
      <c r="G38" s="44"/>
      <c r="H38" s="3"/>
      <c r="I38" s="44">
        <f>J34*J33*J35</f>
        <v>435.99730727800505</v>
      </c>
      <c r="J38" s="44"/>
      <c r="K38" s="3"/>
      <c r="L38" s="44">
        <f>M34*M33*M35</f>
        <v>1370.1142437448357</v>
      </c>
      <c r="M38" s="44"/>
      <c r="N38" s="3"/>
      <c r="O38" s="44">
        <f>P34*P33*P35</f>
        <v>207.11843099529406</v>
      </c>
      <c r="P38" s="44"/>
      <c r="Q38" s="3"/>
      <c r="R38" s="44">
        <f>S34*S33*S35</f>
        <v>2660.179275535759</v>
      </c>
      <c r="S38" s="44"/>
      <c r="T38" s="1"/>
      <c r="U38" s="44">
        <f>V34*V33*V35</f>
        <v>901.4707868120354</v>
      </c>
      <c r="V38" s="44"/>
      <c r="W38" s="1"/>
      <c r="X38" s="44">
        <f>Y34*Y33*Y35</f>
        <v>811.2554041699547</v>
      </c>
      <c r="Y38" s="44"/>
      <c r="Z38" s="3"/>
      <c r="AA38" s="44">
        <f>AB34*AB33*AB35</f>
        <v>414.2368619905881</v>
      </c>
      <c r="AB38" s="44"/>
      <c r="AC38" s="3"/>
      <c r="AD38" s="44">
        <f>AE34*AE33*AE35</f>
        <v>1108.4343420426467</v>
      </c>
      <c r="AE38" s="44"/>
      <c r="AF38" s="3"/>
      <c r="AG38" s="44">
        <f>AH34*AH33*AH35</f>
        <v>2213.2393772052933</v>
      </c>
      <c r="AH38" s="44"/>
      <c r="AI38" s="3"/>
      <c r="AJ38" s="3"/>
      <c r="AK38" s="3"/>
      <c r="AL38" s="3"/>
      <c r="AM38" s="3"/>
      <c r="AN38" s="3"/>
      <c r="AO38" s="3"/>
      <c r="AP38" s="3"/>
      <c r="AQ38" s="3"/>
    </row>
    <row r="39" spans="1:43" ht="12.75">
      <c r="A39" s="1"/>
      <c r="B39" s="1"/>
      <c r="C39" s="43" t="s">
        <v>26</v>
      </c>
      <c r="D39" s="43"/>
      <c r="E39" s="1"/>
      <c r="F39" s="43" t="s">
        <v>26</v>
      </c>
      <c r="G39" s="43"/>
      <c r="H39" s="3"/>
      <c r="I39" s="43" t="s">
        <v>26</v>
      </c>
      <c r="J39" s="43"/>
      <c r="K39" s="3"/>
      <c r="L39" s="43" t="s">
        <v>26</v>
      </c>
      <c r="M39" s="43"/>
      <c r="N39" s="3"/>
      <c r="O39" s="43" t="s">
        <v>26</v>
      </c>
      <c r="P39" s="43"/>
      <c r="Q39" s="3"/>
      <c r="R39" s="43" t="s">
        <v>26</v>
      </c>
      <c r="S39" s="43"/>
      <c r="T39" s="1"/>
      <c r="U39" s="43" t="s">
        <v>26</v>
      </c>
      <c r="V39" s="43"/>
      <c r="W39" s="1"/>
      <c r="X39" s="43" t="s">
        <v>26</v>
      </c>
      <c r="Y39" s="43"/>
      <c r="Z39" s="3"/>
      <c r="AA39" s="43" t="s">
        <v>26</v>
      </c>
      <c r="AB39" s="43"/>
      <c r="AC39" s="3"/>
      <c r="AD39" s="43" t="s">
        <v>26</v>
      </c>
      <c r="AE39" s="43"/>
      <c r="AF39" s="3"/>
      <c r="AG39" s="43" t="s">
        <v>26</v>
      </c>
      <c r="AH39" s="43"/>
      <c r="AI39" s="3"/>
      <c r="AJ39" s="3"/>
      <c r="AK39" s="3"/>
      <c r="AL39" s="3"/>
      <c r="AM39" s="3"/>
      <c r="AN39" s="3"/>
      <c r="AO39" s="3"/>
      <c r="AP39" s="3"/>
      <c r="AQ39" s="3"/>
    </row>
    <row r="40" spans="1:43" ht="30.75" customHeight="1">
      <c r="A40" s="1"/>
      <c r="B40" s="1"/>
      <c r="C40" s="44">
        <f>C38/D30</f>
        <v>1.5812489212669212</v>
      </c>
      <c r="D40" s="44"/>
      <c r="E40" s="1"/>
      <c r="F40" s="44">
        <f>F38/G30</f>
        <v>1.4524929217480165</v>
      </c>
      <c r="G40" s="44"/>
      <c r="H40" s="3"/>
      <c r="I40" s="44">
        <f>I38/J30</f>
        <v>1.4448479164833148</v>
      </c>
      <c r="J40" s="44"/>
      <c r="K40" s="3"/>
      <c r="L40" s="44">
        <f>L38/M30</f>
        <v>1.2830226652290853</v>
      </c>
      <c r="M40" s="44"/>
      <c r="N40" s="3"/>
      <c r="O40" s="44">
        <f>O38/P30</f>
        <v>1.2552632181532974</v>
      </c>
      <c r="P40" s="44"/>
      <c r="Q40" s="3"/>
      <c r="R40" s="44">
        <f>R38/S30</f>
        <v>1.3142399045193758</v>
      </c>
      <c r="S40" s="44"/>
      <c r="T40" s="1"/>
      <c r="U40" s="44">
        <f>U38/V30</f>
        <v>1.6003955169933877</v>
      </c>
      <c r="V40" s="44"/>
      <c r="W40" s="1"/>
      <c r="X40" s="44">
        <f>X38/Y30</f>
        <v>1.4402347041790136</v>
      </c>
      <c r="Y40" s="44"/>
      <c r="Z40" s="3"/>
      <c r="AA40" s="44">
        <f>AA38/AB30</f>
        <v>1.2552632181532974</v>
      </c>
      <c r="AB40" s="44"/>
      <c r="AC40" s="3"/>
      <c r="AD40" s="44">
        <f>AD38/AE30</f>
        <v>1.254907098590081</v>
      </c>
      <c r="AE40" s="44"/>
      <c r="AF40" s="3"/>
      <c r="AG40" s="44">
        <f>AG38/AH30</f>
        <v>1.2551831684164134</v>
      </c>
      <c r="AH40" s="44"/>
      <c r="AI40" s="3"/>
      <c r="AJ40" s="3"/>
      <c r="AK40" s="3"/>
      <c r="AL40" s="3"/>
      <c r="AM40" s="3"/>
      <c r="AN40" s="3"/>
      <c r="AO40" s="3"/>
      <c r="AP40" s="3"/>
      <c r="AQ40" s="3"/>
    </row>
    <row r="41" spans="1:43" ht="12.75">
      <c r="A41" s="1"/>
      <c r="B41" s="1"/>
      <c r="C41" s="40"/>
      <c r="D41" s="3"/>
      <c r="E41" s="1"/>
      <c r="F41" s="1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1"/>
      <c r="U41" s="1"/>
      <c r="V41" s="1"/>
      <c r="W41" s="1"/>
      <c r="X41" s="1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</row>
    <row r="42" spans="1:43" ht="12.75" customHeight="1">
      <c r="A42" s="1"/>
      <c r="B42" s="1"/>
      <c r="C42" s="15"/>
      <c r="D42" s="15"/>
      <c r="E42" s="16"/>
      <c r="F42" s="16"/>
      <c r="G42" s="16"/>
      <c r="H42" s="16"/>
      <c r="I42" s="16"/>
      <c r="J42" s="16"/>
      <c r="K42" s="16"/>
      <c r="L42" s="16"/>
      <c r="M42" s="16"/>
      <c r="N42" s="1"/>
      <c r="O42" s="1"/>
      <c r="P42" s="1"/>
      <c r="Q42" s="1"/>
      <c r="R42" s="1"/>
      <c r="S42" s="1"/>
      <c r="T42" s="1"/>
      <c r="U42" s="48"/>
      <c r="V42" s="48"/>
      <c r="W42" s="48"/>
      <c r="X42" s="48"/>
      <c r="Y42" s="48"/>
      <c r="Z42" s="3"/>
      <c r="AA42" s="42"/>
      <c r="AB42" s="42"/>
      <c r="AC42" s="3"/>
      <c r="AD42" s="47"/>
      <c r="AE42" s="47"/>
      <c r="AF42" s="47"/>
      <c r="AG42" s="47"/>
      <c r="AH42" s="47"/>
      <c r="AI42" s="3"/>
      <c r="AJ42" s="3"/>
      <c r="AK42" s="3"/>
      <c r="AL42" s="3"/>
      <c r="AM42" s="3"/>
      <c r="AN42" s="3"/>
      <c r="AO42" s="3"/>
      <c r="AP42" s="3"/>
      <c r="AQ42" s="3"/>
    </row>
    <row r="43" spans="1:43" ht="36" customHeight="1">
      <c r="A43" s="1"/>
      <c r="B43" s="1"/>
      <c r="C43" s="15"/>
      <c r="D43" s="15"/>
      <c r="E43" s="16"/>
      <c r="F43" s="16"/>
      <c r="G43" s="16"/>
      <c r="H43" s="16"/>
      <c r="I43" s="16"/>
      <c r="J43" s="16"/>
      <c r="K43" s="16"/>
      <c r="L43" s="16"/>
      <c r="M43" s="16"/>
      <c r="N43" s="1"/>
      <c r="O43" s="1"/>
      <c r="P43" s="1"/>
      <c r="Q43" s="1"/>
      <c r="R43" s="1"/>
      <c r="S43" s="1"/>
      <c r="T43" s="1"/>
      <c r="U43" s="48"/>
      <c r="V43" s="48"/>
      <c r="W43" s="48"/>
      <c r="X43" s="48"/>
      <c r="Y43" s="48"/>
      <c r="Z43" s="3"/>
      <c r="AA43" s="42"/>
      <c r="AB43" s="42"/>
      <c r="AC43" s="3"/>
      <c r="AD43" s="47"/>
      <c r="AE43" s="47"/>
      <c r="AF43" s="47"/>
      <c r="AG43" s="47"/>
      <c r="AH43" s="47"/>
      <c r="AI43" s="3"/>
      <c r="AJ43" s="3"/>
      <c r="AK43" s="3"/>
      <c r="AL43" s="3"/>
      <c r="AM43" s="3"/>
      <c r="AN43" s="3"/>
      <c r="AO43" s="3"/>
      <c r="AP43" s="3"/>
      <c r="AQ43" s="3"/>
    </row>
    <row r="44" spans="1:43" ht="12.75" customHeight="1">
      <c r="A44" s="1"/>
      <c r="B44" s="1"/>
      <c r="C44" s="15"/>
      <c r="D44" s="15"/>
      <c r="E44" s="16"/>
      <c r="F44" s="16"/>
      <c r="G44" s="16"/>
      <c r="H44" s="16"/>
      <c r="I44" s="16"/>
      <c r="J44" s="16"/>
      <c r="K44" s="16"/>
      <c r="L44" s="16"/>
      <c r="M44" s="16"/>
      <c r="N44" s="1"/>
      <c r="O44" s="1"/>
      <c r="P44" s="1"/>
      <c r="Q44" s="1"/>
      <c r="R44" s="1"/>
      <c r="S44" s="1"/>
      <c r="T44" s="1"/>
      <c r="U44" s="48"/>
      <c r="V44" s="48"/>
      <c r="W44" s="48"/>
      <c r="X44" s="48"/>
      <c r="Y44" s="48"/>
      <c r="Z44" s="3"/>
      <c r="AA44" s="42"/>
      <c r="AB44" s="42"/>
      <c r="AC44" s="3"/>
      <c r="AD44" s="47"/>
      <c r="AE44" s="47"/>
      <c r="AF44" s="47"/>
      <c r="AG44" s="47"/>
      <c r="AH44" s="47"/>
      <c r="AI44" s="3"/>
      <c r="AJ44" s="3"/>
      <c r="AK44" s="3"/>
      <c r="AL44" s="3"/>
      <c r="AM44" s="3"/>
      <c r="AN44" s="3"/>
      <c r="AO44" s="3"/>
      <c r="AP44" s="3"/>
      <c r="AQ44" s="3"/>
    </row>
    <row r="45" spans="1:48" ht="12.75" customHeight="1">
      <c r="A45" s="1"/>
      <c r="B45" s="3"/>
      <c r="C45" s="49" t="s">
        <v>49</v>
      </c>
      <c r="D45" s="50"/>
      <c r="E45" s="32"/>
      <c r="F45" s="16"/>
      <c r="G45" s="16"/>
      <c r="H45" s="16"/>
      <c r="I45" s="16"/>
      <c r="J45" s="16"/>
      <c r="K45" s="16"/>
      <c r="L45" s="16"/>
      <c r="M45" s="16"/>
      <c r="N45" s="1"/>
      <c r="O45" s="1"/>
      <c r="P45" s="1"/>
      <c r="Q45" s="1"/>
      <c r="R45" s="1"/>
      <c r="S45" s="1"/>
      <c r="T45" s="1"/>
      <c r="U45" s="48"/>
      <c r="V45" s="48"/>
      <c r="W45" s="48"/>
      <c r="X45" s="48"/>
      <c r="Y45" s="48"/>
      <c r="Z45" s="3"/>
      <c r="AA45" s="42"/>
      <c r="AB45" s="42"/>
      <c r="AC45" s="3"/>
      <c r="AD45" s="47"/>
      <c r="AE45" s="47"/>
      <c r="AF45" s="47"/>
      <c r="AG45" s="47"/>
      <c r="AH45" s="47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ht="12.75" customHeight="1">
      <c r="A46" s="1"/>
      <c r="B46" s="3"/>
      <c r="C46" s="4" t="s">
        <v>50</v>
      </c>
      <c r="D46" s="35">
        <v>137</v>
      </c>
      <c r="E46" s="3"/>
      <c r="F46" s="3"/>
      <c r="G46" s="16"/>
      <c r="H46" s="16"/>
      <c r="I46" s="16"/>
      <c r="J46" s="16"/>
      <c r="K46" s="16"/>
      <c r="L46" s="16"/>
      <c r="M46" s="16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3"/>
      <c r="Z46" s="3"/>
      <c r="AA46" s="42"/>
      <c r="AB46" s="42"/>
      <c r="AC46" s="3"/>
      <c r="AD46" s="47"/>
      <c r="AE46" s="47"/>
      <c r="AF46" s="47"/>
      <c r="AG46" s="47"/>
      <c r="AH46" s="47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 ht="12.75">
      <c r="A47" s="1"/>
      <c r="B47" s="1"/>
      <c r="C47" s="34" t="s">
        <v>51</v>
      </c>
      <c r="D47" s="33">
        <f>D46*0.101971601</f>
        <v>13.970109336999998</v>
      </c>
      <c r="E47" s="16"/>
      <c r="F47" s="16"/>
      <c r="G47" s="16"/>
      <c r="H47" s="16"/>
      <c r="I47" s="16"/>
      <c r="J47" s="16"/>
      <c r="K47" s="16"/>
      <c r="L47" s="16"/>
      <c r="M47" s="16"/>
      <c r="N47" s="1"/>
      <c r="O47" s="1"/>
      <c r="P47" s="1"/>
      <c r="Q47" s="1"/>
      <c r="R47" s="1"/>
      <c r="S47" s="1"/>
      <c r="T47" s="1"/>
      <c r="U47" s="1">
        <f>U38/X38</f>
        <v>1.1112046615386009</v>
      </c>
      <c r="V47" s="1"/>
      <c r="W47" s="1"/>
      <c r="X47" s="1"/>
      <c r="Y47" s="3"/>
      <c r="Z47" s="3"/>
      <c r="AA47" s="42"/>
      <c r="AB47" s="42"/>
      <c r="AC47" s="3"/>
      <c r="AD47" s="47"/>
      <c r="AE47" s="47"/>
      <c r="AF47" s="47"/>
      <c r="AG47" s="47"/>
      <c r="AH47" s="47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48" ht="12.75">
      <c r="A48" s="1"/>
      <c r="B48" s="1"/>
      <c r="C48" s="34" t="s">
        <v>52</v>
      </c>
      <c r="D48" s="33">
        <v>0.101971601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"/>
      <c r="Q48" s="1"/>
      <c r="R48" s="1"/>
      <c r="S48" s="1"/>
      <c r="T48" s="1"/>
      <c r="U48" s="1"/>
      <c r="V48" s="1"/>
      <c r="W48" s="1"/>
      <c r="X48" s="1"/>
      <c r="Y48" s="3"/>
      <c r="Z48" s="3"/>
      <c r="AA48" s="42"/>
      <c r="AB48" s="42"/>
      <c r="AC48" s="3"/>
      <c r="AD48" s="47"/>
      <c r="AE48" s="47"/>
      <c r="AF48" s="47"/>
      <c r="AG48" s="47"/>
      <c r="AH48" s="47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:48" ht="12.75">
      <c r="A49" s="1"/>
      <c r="B49" s="1"/>
      <c r="C49" s="16"/>
      <c r="D49" s="16"/>
      <c r="E49" s="16"/>
      <c r="F49" s="26"/>
      <c r="G49" s="26"/>
      <c r="H49" s="26"/>
      <c r="I49" s="26"/>
      <c r="J49" s="26"/>
      <c r="K49" s="26"/>
      <c r="L49" s="26"/>
      <c r="M49" s="16"/>
      <c r="N49" s="16"/>
      <c r="O49" s="16"/>
      <c r="P49" s="1"/>
      <c r="Q49" s="1"/>
      <c r="R49" s="1"/>
      <c r="S49" s="1"/>
      <c r="T49" s="1"/>
      <c r="U49" s="1"/>
      <c r="V49" s="1"/>
      <c r="W49" s="1"/>
      <c r="X49" s="1"/>
      <c r="Y49" s="3"/>
      <c r="Z49" s="3"/>
      <c r="AA49" s="3"/>
      <c r="AB49" s="3"/>
      <c r="AC49" s="3"/>
      <c r="AD49" s="47"/>
      <c r="AE49" s="47"/>
      <c r="AF49" s="47"/>
      <c r="AG49" s="47"/>
      <c r="AH49" s="47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:48" ht="12.75">
      <c r="A50" s="1"/>
      <c r="B50" s="1"/>
      <c r="C50" s="16"/>
      <c r="D50" s="16"/>
      <c r="E50" s="16"/>
      <c r="F50" s="26"/>
      <c r="G50" s="26"/>
      <c r="H50" s="26"/>
      <c r="I50" s="26"/>
      <c r="J50" s="26"/>
      <c r="K50" s="26"/>
      <c r="L50" s="26"/>
      <c r="M50" s="16"/>
      <c r="N50" s="16"/>
      <c r="O50" s="16"/>
      <c r="P50" s="1"/>
      <c r="Q50" s="1"/>
      <c r="R50" s="1"/>
      <c r="S50" s="1"/>
      <c r="T50" s="1"/>
      <c r="U50" s="1"/>
      <c r="V50" s="1"/>
      <c r="W50" s="1"/>
      <c r="X50" s="1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48" ht="12.75">
      <c r="A51" s="1"/>
      <c r="B51" s="1"/>
      <c r="C51" s="16"/>
      <c r="D51" s="16"/>
      <c r="E51" s="16"/>
      <c r="F51" s="26"/>
      <c r="G51" s="26"/>
      <c r="H51" s="26"/>
      <c r="I51" s="26"/>
      <c r="J51" s="26"/>
      <c r="K51" s="26"/>
      <c r="L51" s="26"/>
      <c r="M51" s="16"/>
      <c r="N51" s="16"/>
      <c r="O51" s="16"/>
      <c r="P51" s="1"/>
      <c r="Q51" s="1"/>
      <c r="R51" s="1"/>
      <c r="S51" s="1"/>
      <c r="T51" s="1"/>
      <c r="U51" s="1"/>
      <c r="V51" s="1"/>
      <c r="W51" s="1"/>
      <c r="X51" s="1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1:48" ht="12.75">
      <c r="A52" s="1"/>
      <c r="B52" s="1"/>
      <c r="C52" s="16"/>
      <c r="D52" s="16"/>
      <c r="E52" s="16"/>
      <c r="F52" s="26"/>
      <c r="G52" s="26" t="s">
        <v>6</v>
      </c>
      <c r="H52" s="26"/>
      <c r="I52" s="26"/>
      <c r="J52" s="26" t="s">
        <v>7</v>
      </c>
      <c r="K52" s="26"/>
      <c r="L52" s="26"/>
      <c r="M52" s="16"/>
      <c r="N52" s="16"/>
      <c r="O52" s="16"/>
      <c r="P52" s="1"/>
      <c r="Q52" s="1"/>
      <c r="R52" s="1"/>
      <c r="S52" s="1"/>
      <c r="T52" s="1"/>
      <c r="U52" s="1"/>
      <c r="V52" s="1"/>
      <c r="W52" s="1"/>
      <c r="X52" s="1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ht="12.75">
      <c r="A53" s="1"/>
      <c r="B53" s="1"/>
      <c r="C53" s="16"/>
      <c r="D53" s="16"/>
      <c r="E53" s="16"/>
      <c r="F53" s="26"/>
      <c r="G53" s="26">
        <v>0</v>
      </c>
      <c r="H53" s="27">
        <f>1+5*10^(-4)*G53+4*10^(-5)*G53^2-1.3*10^-7*G53^3</f>
        <v>1</v>
      </c>
      <c r="I53" s="26"/>
      <c r="J53" s="26" t="s">
        <v>2</v>
      </c>
      <c r="K53" s="26"/>
      <c r="L53" s="26"/>
      <c r="M53" s="16"/>
      <c r="N53" s="16"/>
      <c r="O53" s="16"/>
      <c r="P53" s="1"/>
      <c r="Q53" s="1"/>
      <c r="R53" s="1"/>
      <c r="S53" s="1"/>
      <c r="T53" s="1"/>
      <c r="U53" s="1"/>
      <c r="V53" s="1"/>
      <c r="W53" s="1"/>
      <c r="X53" s="1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48" ht="12.75">
      <c r="A54" s="1"/>
      <c r="B54" s="1"/>
      <c r="C54" s="16"/>
      <c r="D54" s="16"/>
      <c r="E54" s="16"/>
      <c r="F54" s="37"/>
      <c r="G54" s="26">
        <v>10</v>
      </c>
      <c r="H54" s="27">
        <f aca="true" t="shared" si="0" ref="H54:H73">1+5*10^(-4)*G54+4*10^(-5)*G54^2-1.3*10^-7*G54^3</f>
        <v>1.00887</v>
      </c>
      <c r="I54" s="26"/>
      <c r="J54" s="26" t="s">
        <v>3</v>
      </c>
      <c r="K54" s="26" t="s">
        <v>4</v>
      </c>
      <c r="L54" s="26"/>
      <c r="M54" s="16"/>
      <c r="N54" s="16"/>
      <c r="O54" s="16"/>
      <c r="P54" s="1"/>
      <c r="Q54" s="1"/>
      <c r="R54" s="1"/>
      <c r="S54" s="1"/>
      <c r="T54" s="1"/>
      <c r="U54" s="1"/>
      <c r="V54" s="1"/>
      <c r="W54" s="1"/>
      <c r="X54" s="1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1:48" ht="12.75">
      <c r="A55" s="1"/>
      <c r="B55" s="1"/>
      <c r="C55" s="16"/>
      <c r="D55" s="16"/>
      <c r="E55" s="16"/>
      <c r="F55" s="26"/>
      <c r="G55" s="26">
        <v>20</v>
      </c>
      <c r="H55" s="27">
        <f t="shared" si="0"/>
        <v>1.02496</v>
      </c>
      <c r="I55" s="26"/>
      <c r="J55" s="26">
        <v>0.15</v>
      </c>
      <c r="K55" s="26">
        <v>0.85</v>
      </c>
      <c r="L55" s="26"/>
      <c r="M55" s="16"/>
      <c r="N55" s="16"/>
      <c r="O55" s="16"/>
      <c r="P55" s="1"/>
      <c r="Q55" s="1"/>
      <c r="R55" s="1"/>
      <c r="S55" s="1"/>
      <c r="T55" s="1"/>
      <c r="U55" s="1"/>
      <c r="V55" s="1"/>
      <c r="W55" s="1"/>
      <c r="X55" s="1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48" ht="12.75">
      <c r="A56" s="1"/>
      <c r="B56" s="1"/>
      <c r="C56" s="16"/>
      <c r="D56" s="16"/>
      <c r="E56" s="16"/>
      <c r="F56" s="26"/>
      <c r="G56" s="26">
        <v>30</v>
      </c>
      <c r="H56" s="27">
        <f t="shared" si="0"/>
        <v>1.04749</v>
      </c>
      <c r="I56" s="26"/>
      <c r="J56" s="26" t="s">
        <v>5</v>
      </c>
      <c r="K56" s="26"/>
      <c r="L56" s="26"/>
      <c r="M56" s="16"/>
      <c r="N56" s="16"/>
      <c r="O56" s="16"/>
      <c r="P56" s="1"/>
      <c r="Q56" s="1"/>
      <c r="R56" s="1"/>
      <c r="S56" s="1"/>
      <c r="T56" s="1"/>
      <c r="U56" s="1"/>
      <c r="V56" s="1"/>
      <c r="W56" s="1"/>
      <c r="X56" s="1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1:48" ht="12.75">
      <c r="A57" s="1"/>
      <c r="B57" s="1"/>
      <c r="C57" s="16"/>
      <c r="D57" s="16"/>
      <c r="E57" s="16"/>
      <c r="F57" s="26"/>
      <c r="G57" s="26">
        <v>40</v>
      </c>
      <c r="H57" s="27">
        <f t="shared" si="0"/>
        <v>1.07568</v>
      </c>
      <c r="I57" s="26"/>
      <c r="J57" s="26" t="s">
        <v>3</v>
      </c>
      <c r="K57" s="26" t="s">
        <v>4</v>
      </c>
      <c r="L57" s="26"/>
      <c r="M57" s="16"/>
      <c r="N57" s="16"/>
      <c r="O57" s="16"/>
      <c r="P57" s="1"/>
      <c r="Q57" s="1"/>
      <c r="R57" s="1"/>
      <c r="S57" s="1"/>
      <c r="T57" s="1"/>
      <c r="U57" s="1"/>
      <c r="V57" s="1"/>
      <c r="W57" s="1"/>
      <c r="X57" s="1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:48" ht="12.75">
      <c r="A58" s="1"/>
      <c r="B58" s="1"/>
      <c r="C58" s="16"/>
      <c r="D58" s="16"/>
      <c r="E58" s="16"/>
      <c r="F58" s="26"/>
      <c r="G58" s="26">
        <v>50</v>
      </c>
      <c r="H58" s="27">
        <f t="shared" si="0"/>
        <v>1.10875</v>
      </c>
      <c r="I58" s="26"/>
      <c r="J58" s="26"/>
      <c r="K58" s="26"/>
      <c r="L58" s="26"/>
      <c r="M58" s="16"/>
      <c r="N58" s="16"/>
      <c r="O58" s="16"/>
      <c r="P58" s="1"/>
      <c r="Q58" s="1"/>
      <c r="R58" s="1"/>
      <c r="S58" s="1"/>
      <c r="T58" s="1"/>
      <c r="U58" s="1"/>
      <c r="V58" s="1"/>
      <c r="W58" s="1"/>
      <c r="X58" s="1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  <row r="59" spans="1:48" ht="12.75">
      <c r="A59" s="1"/>
      <c r="B59" s="1"/>
      <c r="C59" s="16"/>
      <c r="D59" s="16"/>
      <c r="E59" s="16"/>
      <c r="F59" s="26"/>
      <c r="G59" s="26">
        <v>60</v>
      </c>
      <c r="H59" s="27">
        <f t="shared" si="0"/>
        <v>1.1459199999999998</v>
      </c>
      <c r="I59" s="26"/>
      <c r="J59" s="26">
        <v>0.1</v>
      </c>
      <c r="K59" s="26">
        <v>0.9</v>
      </c>
      <c r="L59" s="26"/>
      <c r="M59" s="16"/>
      <c r="N59" s="16"/>
      <c r="O59" s="16"/>
      <c r="P59" s="1"/>
      <c r="Q59" s="1"/>
      <c r="R59" s="1"/>
      <c r="S59" s="1"/>
      <c r="T59" s="1"/>
      <c r="U59" s="1"/>
      <c r="V59" s="1"/>
      <c r="W59" s="1"/>
      <c r="X59" s="1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 spans="1:48" ht="12.75">
      <c r="A60" s="1"/>
      <c r="B60" s="1"/>
      <c r="C60" s="16"/>
      <c r="D60" s="16"/>
      <c r="E60" s="16"/>
      <c r="F60" s="26"/>
      <c r="G60" s="26">
        <v>70</v>
      </c>
      <c r="H60" s="27">
        <f t="shared" si="0"/>
        <v>1.18641</v>
      </c>
      <c r="I60" s="26"/>
      <c r="J60" s="26"/>
      <c r="K60" s="26"/>
      <c r="L60" s="26"/>
      <c r="M60" s="16"/>
      <c r="N60" s="16"/>
      <c r="O60" s="16"/>
      <c r="P60" s="1"/>
      <c r="Q60" s="1"/>
      <c r="R60" s="1"/>
      <c r="S60" s="1"/>
      <c r="T60" s="1"/>
      <c r="U60" s="1"/>
      <c r="V60" s="1"/>
      <c r="W60" s="1"/>
      <c r="X60" s="1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spans="1:48" ht="12.75">
      <c r="A61" s="1"/>
      <c r="B61" s="1"/>
      <c r="C61" s="16"/>
      <c r="D61" s="16"/>
      <c r="E61" s="16"/>
      <c r="F61" s="26"/>
      <c r="G61" s="26">
        <v>80</v>
      </c>
      <c r="H61" s="27">
        <f t="shared" si="0"/>
        <v>1.22944</v>
      </c>
      <c r="I61" s="26"/>
      <c r="J61" s="26"/>
      <c r="K61" s="26"/>
      <c r="L61" s="26"/>
      <c r="M61" s="16"/>
      <c r="N61" s="16"/>
      <c r="O61" s="16"/>
      <c r="P61" s="1"/>
      <c r="Q61" s="1"/>
      <c r="R61" s="1"/>
      <c r="S61" s="1"/>
      <c r="T61" s="1"/>
      <c r="U61" s="1"/>
      <c r="V61" s="1"/>
      <c r="W61" s="1"/>
      <c r="X61" s="1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1:48" ht="12.75">
      <c r="A62" s="1"/>
      <c r="B62" s="1"/>
      <c r="C62" s="16"/>
      <c r="D62" s="16"/>
      <c r="E62" s="16"/>
      <c r="F62" s="26"/>
      <c r="G62" s="26">
        <v>90</v>
      </c>
      <c r="H62" s="27">
        <f t="shared" si="0"/>
        <v>1.27423</v>
      </c>
      <c r="I62" s="26"/>
      <c r="J62" s="26"/>
      <c r="K62" s="26"/>
      <c r="L62" s="26"/>
      <c r="M62" s="16"/>
      <c r="N62" s="16"/>
      <c r="O62" s="16"/>
      <c r="P62" s="1"/>
      <c r="Q62" s="1"/>
      <c r="R62" s="1"/>
      <c r="S62" s="1"/>
      <c r="T62" s="1"/>
      <c r="U62" s="1"/>
      <c r="V62" s="1"/>
      <c r="W62" s="1"/>
      <c r="X62" s="1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1:48" ht="12.75">
      <c r="A63" s="1"/>
      <c r="B63" s="1"/>
      <c r="C63" s="16"/>
      <c r="D63" s="16"/>
      <c r="E63" s="16"/>
      <c r="F63" s="26"/>
      <c r="G63" s="26">
        <v>100</v>
      </c>
      <c r="H63" s="27">
        <f t="shared" si="0"/>
        <v>1.3200000000000003</v>
      </c>
      <c r="I63" s="26"/>
      <c r="J63" s="26"/>
      <c r="K63" s="26"/>
      <c r="L63" s="26"/>
      <c r="M63" s="16"/>
      <c r="N63" s="16"/>
      <c r="O63" s="16"/>
      <c r="P63" s="1"/>
      <c r="Q63" s="1"/>
      <c r="R63" s="1"/>
      <c r="S63" s="1"/>
      <c r="T63" s="1"/>
      <c r="U63" s="1"/>
      <c r="V63" s="1"/>
      <c r="W63" s="1"/>
      <c r="X63" s="1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1:48" ht="12.75">
      <c r="A64" s="1"/>
      <c r="B64" s="1"/>
      <c r="C64" s="16"/>
      <c r="D64" s="16"/>
      <c r="E64" s="16"/>
      <c r="F64" s="26"/>
      <c r="G64" s="26">
        <v>110</v>
      </c>
      <c r="H64" s="27">
        <f t="shared" si="0"/>
        <v>1.36597</v>
      </c>
      <c r="I64" s="26"/>
      <c r="J64" s="26"/>
      <c r="K64" s="26"/>
      <c r="L64" s="26"/>
      <c r="M64" s="16"/>
      <c r="N64" s="16"/>
      <c r="O64" s="16"/>
      <c r="P64" s="1"/>
      <c r="Q64" s="1"/>
      <c r="R64" s="1"/>
      <c r="S64" s="1"/>
      <c r="T64" s="1"/>
      <c r="U64" s="1"/>
      <c r="V64" s="1"/>
      <c r="W64" s="1"/>
      <c r="X64" s="1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1:48" ht="12.75">
      <c r="A65" s="1"/>
      <c r="B65" s="1"/>
      <c r="C65" s="16"/>
      <c r="D65" s="16"/>
      <c r="E65" s="16"/>
      <c r="F65" s="26"/>
      <c r="G65" s="26">
        <v>120</v>
      </c>
      <c r="H65" s="27">
        <f t="shared" si="0"/>
        <v>1.4113600000000002</v>
      </c>
      <c r="I65" s="26"/>
      <c r="J65" s="26"/>
      <c r="K65" s="26"/>
      <c r="L65" s="26"/>
      <c r="M65" s="16"/>
      <c r="N65" s="16"/>
      <c r="O65" s="16"/>
      <c r="P65" s="1"/>
      <c r="Q65" s="1"/>
      <c r="R65" s="1"/>
      <c r="S65" s="1"/>
      <c r="T65" s="1"/>
      <c r="U65" s="1"/>
      <c r="V65" s="1"/>
      <c r="W65" s="1"/>
      <c r="X65" s="1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</row>
    <row r="66" spans="1:48" ht="12.75">
      <c r="A66" s="3"/>
      <c r="B66" s="3"/>
      <c r="C66" s="16"/>
      <c r="D66" s="16"/>
      <c r="E66" s="16"/>
      <c r="F66" s="26"/>
      <c r="G66" s="26">
        <v>130</v>
      </c>
      <c r="H66" s="27">
        <f t="shared" si="0"/>
        <v>1.4553900000000002</v>
      </c>
      <c r="I66" s="26"/>
      <c r="J66" s="26"/>
      <c r="K66" s="26"/>
      <c r="L66" s="26"/>
      <c r="M66" s="16"/>
      <c r="N66" s="16"/>
      <c r="O66" s="16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spans="1:48" ht="12.75">
      <c r="A67" s="3"/>
      <c r="B67" s="3"/>
      <c r="C67" s="16"/>
      <c r="D67" s="16"/>
      <c r="E67" s="16"/>
      <c r="F67" s="26"/>
      <c r="G67" s="26">
        <v>140</v>
      </c>
      <c r="H67" s="27">
        <f t="shared" si="0"/>
        <v>1.4972800000000002</v>
      </c>
      <c r="I67" s="26"/>
      <c r="J67" s="26"/>
      <c r="K67" s="26"/>
      <c r="L67" s="26"/>
      <c r="M67" s="16"/>
      <c r="N67" s="16"/>
      <c r="O67" s="16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spans="1:48" ht="12.75">
      <c r="A68" s="3"/>
      <c r="B68" s="3"/>
      <c r="C68" s="16"/>
      <c r="D68" s="16"/>
      <c r="E68" s="16"/>
      <c r="F68" s="26"/>
      <c r="G68" s="26">
        <v>150</v>
      </c>
      <c r="H68" s="27">
        <f t="shared" si="0"/>
        <v>1.5362500000000001</v>
      </c>
      <c r="I68" s="26"/>
      <c r="J68" s="26"/>
      <c r="K68" s="26"/>
      <c r="L68" s="26"/>
      <c r="M68" s="16"/>
      <c r="N68" s="16"/>
      <c r="O68" s="16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1:48" ht="12.75">
      <c r="A69" s="3"/>
      <c r="B69" s="3"/>
      <c r="C69" s="16"/>
      <c r="D69" s="16"/>
      <c r="E69" s="16"/>
      <c r="F69" s="26"/>
      <c r="G69" s="26">
        <v>160</v>
      </c>
      <c r="H69" s="27">
        <f t="shared" si="0"/>
        <v>1.57152</v>
      </c>
      <c r="I69" s="26"/>
      <c r="J69" s="26"/>
      <c r="K69" s="26"/>
      <c r="L69" s="26"/>
      <c r="M69" s="16"/>
      <c r="N69" s="16"/>
      <c r="O69" s="16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 spans="1:48" ht="12.75">
      <c r="A70" s="3"/>
      <c r="B70" s="3"/>
      <c r="C70" s="16"/>
      <c r="D70" s="16"/>
      <c r="E70" s="16"/>
      <c r="F70" s="26"/>
      <c r="G70" s="26">
        <v>170</v>
      </c>
      <c r="H70" s="27">
        <f t="shared" si="0"/>
        <v>1.6023100000000001</v>
      </c>
      <c r="I70" s="26"/>
      <c r="J70" s="26"/>
      <c r="K70" s="26"/>
      <c r="L70" s="26"/>
      <c r="M70" s="16"/>
      <c r="N70" s="16"/>
      <c r="O70" s="16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1" spans="1:48" ht="12.75">
      <c r="A71" s="3"/>
      <c r="B71" s="3"/>
      <c r="C71" s="16"/>
      <c r="D71" s="16"/>
      <c r="E71" s="16"/>
      <c r="F71" s="26"/>
      <c r="G71" s="26">
        <v>180</v>
      </c>
      <c r="H71" s="27">
        <f t="shared" si="0"/>
        <v>1.6278400000000002</v>
      </c>
      <c r="I71" s="26"/>
      <c r="J71" s="26"/>
      <c r="K71" s="26"/>
      <c r="L71" s="26"/>
      <c r="M71" s="16"/>
      <c r="N71" s="16"/>
      <c r="O71" s="16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  <row r="72" spans="1:48" ht="12.75">
      <c r="A72" s="3"/>
      <c r="B72" s="3"/>
      <c r="C72" s="16"/>
      <c r="D72" s="16"/>
      <c r="E72" s="16"/>
      <c r="F72" s="26"/>
      <c r="G72" s="26">
        <v>190</v>
      </c>
      <c r="H72" s="27">
        <f t="shared" si="0"/>
        <v>1.6473300000000002</v>
      </c>
      <c r="I72" s="26"/>
      <c r="J72" s="26"/>
      <c r="K72" s="26"/>
      <c r="L72" s="26"/>
      <c r="M72" s="16"/>
      <c r="N72" s="16"/>
      <c r="O72" s="16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</row>
    <row r="73" spans="1:48" ht="12.75">
      <c r="A73" s="3"/>
      <c r="B73" s="3"/>
      <c r="C73" s="16"/>
      <c r="D73" s="16"/>
      <c r="E73" s="16"/>
      <c r="F73" s="26"/>
      <c r="G73" s="26">
        <v>200</v>
      </c>
      <c r="H73" s="27">
        <f t="shared" si="0"/>
        <v>1.6600000000000001</v>
      </c>
      <c r="I73" s="26"/>
      <c r="J73" s="26"/>
      <c r="K73" s="26"/>
      <c r="L73" s="26"/>
      <c r="M73" s="16"/>
      <c r="N73" s="16"/>
      <c r="O73" s="16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</row>
    <row r="74" spans="1:48" ht="12.75">
      <c r="A74" s="3"/>
      <c r="B74" s="3"/>
      <c r="C74" s="16"/>
      <c r="D74" s="16"/>
      <c r="E74" s="16"/>
      <c r="F74" s="26"/>
      <c r="G74" s="26"/>
      <c r="H74" s="28"/>
      <c r="I74" s="26"/>
      <c r="J74" s="26"/>
      <c r="K74" s="26"/>
      <c r="L74" s="26"/>
      <c r="M74" s="16"/>
      <c r="N74" s="16"/>
      <c r="O74" s="16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</row>
    <row r="75" spans="1:48" ht="12.75">
      <c r="A75" s="3"/>
      <c r="B75" s="3"/>
      <c r="C75" s="16"/>
      <c r="D75" s="16"/>
      <c r="E75" s="16"/>
      <c r="F75" s="26"/>
      <c r="G75" s="26"/>
      <c r="H75" s="28"/>
      <c r="I75" s="26"/>
      <c r="J75" s="26"/>
      <c r="K75" s="26"/>
      <c r="L75" s="26"/>
      <c r="M75" s="16"/>
      <c r="N75" s="16"/>
      <c r="O75" s="16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</row>
    <row r="76" spans="1:48" ht="12.75">
      <c r="A76" s="3"/>
      <c r="B76" s="3"/>
      <c r="C76" s="16"/>
      <c r="D76" s="16"/>
      <c r="E76" s="16"/>
      <c r="F76" s="26"/>
      <c r="G76" s="26"/>
      <c r="H76" s="28"/>
      <c r="I76" s="26"/>
      <c r="J76" s="26"/>
      <c r="K76" s="26"/>
      <c r="L76" s="26"/>
      <c r="M76" s="16"/>
      <c r="N76" s="16"/>
      <c r="O76" s="16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7" spans="1:48" ht="12.75">
      <c r="A77" s="3"/>
      <c r="B77" s="3"/>
      <c r="C77" s="16"/>
      <c r="D77" s="16"/>
      <c r="E77" s="16"/>
      <c r="F77" s="26"/>
      <c r="G77" s="26"/>
      <c r="H77" s="28"/>
      <c r="I77" s="26"/>
      <c r="J77" s="26"/>
      <c r="K77" s="26"/>
      <c r="L77" s="26"/>
      <c r="M77" s="16"/>
      <c r="N77" s="16"/>
      <c r="O77" s="16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</row>
    <row r="78" spans="1:48" ht="12.75">
      <c r="A78" s="3"/>
      <c r="B78" s="3"/>
      <c r="C78" s="16"/>
      <c r="D78" s="16"/>
      <c r="E78" s="16"/>
      <c r="F78" s="16"/>
      <c r="G78" s="16"/>
      <c r="H78" s="17"/>
      <c r="I78" s="16"/>
      <c r="J78" s="16"/>
      <c r="K78" s="16"/>
      <c r="L78" s="16"/>
      <c r="M78" s="16"/>
      <c r="N78" s="16"/>
      <c r="O78" s="16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</row>
    <row r="79" spans="1:48" ht="12.75">
      <c r="A79" s="3"/>
      <c r="B79" s="3"/>
      <c r="C79" s="16"/>
      <c r="D79" s="16"/>
      <c r="E79" s="16"/>
      <c r="F79" s="16"/>
      <c r="G79" s="16"/>
      <c r="H79" s="17"/>
      <c r="I79" s="16"/>
      <c r="J79" s="16"/>
      <c r="K79" s="16"/>
      <c r="L79" s="16"/>
      <c r="M79" s="16"/>
      <c r="N79" s="16"/>
      <c r="O79" s="16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</row>
    <row r="80" spans="1:48" ht="12.75">
      <c r="A80" s="3"/>
      <c r="B80" s="3"/>
      <c r="C80" s="16"/>
      <c r="D80" s="16"/>
      <c r="E80" s="16"/>
      <c r="F80" s="16"/>
      <c r="G80" s="16"/>
      <c r="H80" s="17"/>
      <c r="I80" s="16"/>
      <c r="J80" s="16"/>
      <c r="K80" s="16"/>
      <c r="L80" s="16"/>
      <c r="M80" s="16"/>
      <c r="N80" s="16"/>
      <c r="O80" s="16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</row>
    <row r="81" spans="1:48" ht="12.75">
      <c r="A81" s="3"/>
      <c r="B81" s="3"/>
      <c r="C81" s="16"/>
      <c r="D81" s="16"/>
      <c r="E81" s="16"/>
      <c r="F81" s="16"/>
      <c r="G81" s="16"/>
      <c r="H81" s="17"/>
      <c r="I81" s="16"/>
      <c r="J81" s="16"/>
      <c r="K81" s="16"/>
      <c r="L81" s="16"/>
      <c r="M81" s="16"/>
      <c r="N81" s="16"/>
      <c r="O81" s="16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</row>
    <row r="82" spans="1:48" ht="12.75">
      <c r="A82" s="3"/>
      <c r="B82" s="3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</row>
    <row r="83" spans="3:48" ht="12.75"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</row>
    <row r="84" spans="3:48" ht="12.75"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</row>
    <row r="85" spans="3:48" ht="12.75"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</row>
    <row r="86" spans="3:48" ht="12.75"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</row>
    <row r="87" spans="3:48" ht="12.75"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</row>
    <row r="88" spans="3:48" ht="12.75"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</row>
    <row r="89" spans="3:48" ht="12.75"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</row>
    <row r="90" spans="3:48" ht="12.75"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</row>
    <row r="91" spans="3:48" ht="12.75"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</row>
    <row r="92" spans="3:48" ht="12.75"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</row>
    <row r="93" spans="3:48" ht="12.75"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</row>
    <row r="94" spans="3:48" ht="12.75"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</row>
    <row r="95" spans="3:48" ht="12.75"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</row>
    <row r="96" spans="14:48" ht="12.75"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</row>
    <row r="97" spans="14:48" ht="12.75"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</row>
    <row r="98" spans="14:48" ht="12.75"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</row>
    <row r="99" spans="14:48" ht="12.75"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</row>
    <row r="100" spans="14:48" ht="12.75"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</row>
    <row r="101" spans="14:48" ht="12.75"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</row>
    <row r="102" spans="14:48" ht="12.75"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</row>
    <row r="103" spans="14:48" ht="12.75"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</row>
    <row r="104" spans="14:48" ht="12.75"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</row>
    <row r="105" spans="14:48" ht="12.75"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</row>
    <row r="106" spans="14:48" ht="12.75"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</row>
    <row r="107" spans="14:48" ht="12.75"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</row>
    <row r="108" spans="14:48" ht="12.75"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</row>
    <row r="109" spans="14:48" ht="12.75"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</row>
    <row r="110" spans="14:48" ht="12.75"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</row>
    <row r="111" spans="14:48" ht="12.75"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</row>
    <row r="112" spans="14:48" ht="12.75"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</row>
    <row r="113" spans="14:48" ht="12.75"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</row>
    <row r="114" spans="14:48" ht="12.75"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</row>
    <row r="115" spans="14:48" ht="12.75"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</row>
    <row r="116" spans="14:48" ht="12.75"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</row>
    <row r="117" spans="14:48" ht="12.75"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</row>
    <row r="118" spans="14:48" ht="12.75"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</row>
    <row r="119" spans="14:48" ht="12.75"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</row>
    <row r="120" spans="14:48" ht="12.75"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</row>
    <row r="121" spans="14:48" ht="12.75"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</row>
    <row r="122" spans="14:48" ht="12.75"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</row>
    <row r="123" spans="14:48" ht="12.75"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</row>
    <row r="124" spans="14:48" ht="12.75"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</row>
    <row r="125" spans="14:48" ht="12.75"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</row>
    <row r="126" spans="14:48" ht="12.75"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</row>
    <row r="127" spans="14:48" ht="12.75"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</row>
    <row r="128" spans="14:48" ht="12.75"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</row>
    <row r="129" spans="14:48" ht="12.75"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</row>
    <row r="130" spans="14:48" ht="12.75"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</row>
    <row r="131" spans="14:48" ht="12.75"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</row>
    <row r="132" spans="14:48" ht="12.75"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</row>
    <row r="133" spans="14:48" ht="12.75"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</row>
  </sheetData>
  <sheetProtection/>
  <mergeCells count="72">
    <mergeCell ref="F40:G40"/>
    <mergeCell ref="C37:D37"/>
    <mergeCell ref="C38:D38"/>
    <mergeCell ref="C39:D39"/>
    <mergeCell ref="C40:D40"/>
    <mergeCell ref="C3:M5"/>
    <mergeCell ref="C18:D19"/>
    <mergeCell ref="C29:D29"/>
    <mergeCell ref="F18:G19"/>
    <mergeCell ref="F29:G29"/>
    <mergeCell ref="L18:M19"/>
    <mergeCell ref="L29:M29"/>
    <mergeCell ref="I18:J19"/>
    <mergeCell ref="I29:J29"/>
    <mergeCell ref="U18:V19"/>
    <mergeCell ref="U29:V29"/>
    <mergeCell ref="C45:D45"/>
    <mergeCell ref="I37:J37"/>
    <mergeCell ref="I38:J38"/>
    <mergeCell ref="I39:J39"/>
    <mergeCell ref="I40:J40"/>
    <mergeCell ref="F37:G37"/>
    <mergeCell ref="F38:G38"/>
    <mergeCell ref="F39:G39"/>
    <mergeCell ref="O18:P19"/>
    <mergeCell ref="O29:P29"/>
    <mergeCell ref="R18:S19"/>
    <mergeCell ref="R29:S29"/>
    <mergeCell ref="O37:P37"/>
    <mergeCell ref="O38:P38"/>
    <mergeCell ref="O39:P39"/>
    <mergeCell ref="O40:P40"/>
    <mergeCell ref="L37:M37"/>
    <mergeCell ref="L38:M38"/>
    <mergeCell ref="L39:M39"/>
    <mergeCell ref="L40:M40"/>
    <mergeCell ref="U37:V37"/>
    <mergeCell ref="U38:V38"/>
    <mergeCell ref="U39:V39"/>
    <mergeCell ref="U40:V40"/>
    <mergeCell ref="R37:S37"/>
    <mergeCell ref="R38:S38"/>
    <mergeCell ref="R39:S39"/>
    <mergeCell ref="R40:S40"/>
    <mergeCell ref="AA18:AB19"/>
    <mergeCell ref="AA29:AB29"/>
    <mergeCell ref="AA37:AB37"/>
    <mergeCell ref="AA38:AB38"/>
    <mergeCell ref="X18:Y19"/>
    <mergeCell ref="X29:Y29"/>
    <mergeCell ref="X37:Y37"/>
    <mergeCell ref="X38:Y38"/>
    <mergeCell ref="AG37:AH37"/>
    <mergeCell ref="AG38:AH38"/>
    <mergeCell ref="AD37:AE37"/>
    <mergeCell ref="AD38:AE38"/>
    <mergeCell ref="AD42:AH49"/>
    <mergeCell ref="U42:Y45"/>
    <mergeCell ref="X39:Y39"/>
    <mergeCell ref="X40:Y40"/>
    <mergeCell ref="AA39:AB39"/>
    <mergeCell ref="AA40:AB40"/>
    <mergeCell ref="U4:Y4"/>
    <mergeCell ref="AA42:AB48"/>
    <mergeCell ref="AG39:AH39"/>
    <mergeCell ref="AG40:AH40"/>
    <mergeCell ref="AD18:AE19"/>
    <mergeCell ref="AD29:AE29"/>
    <mergeCell ref="AG18:AH19"/>
    <mergeCell ref="AG29:AH29"/>
    <mergeCell ref="AD39:AE39"/>
    <mergeCell ref="AD40:AE40"/>
  </mergeCells>
  <dataValidations count="3">
    <dataValidation type="list" allowBlank="1" showInputMessage="1" showErrorMessage="1" sqref="D16 G16 J16 M16 P16 S16 V16 Y16 AB16 AE16 AH16">
      <formula1>$G$54:$G$73</formula1>
    </dataValidation>
    <dataValidation allowBlank="1" showErrorMessage="1" promptTitle="UWAGA" prompt="Proszę wprowadzic prawidłową wartosć według wybory czy naciśk podawany jest w tonach czy kilonewtonach &#10;" sqref="D10"/>
    <dataValidation type="list" allowBlank="1" showInputMessage="1" showErrorMessage="1" sqref="AH8 D8 AE8 AB8 Y8 V8 S8 P8 M8 J8 G8">
      <formula1>$AK$5:$AK$6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35.00390625" style="0" bestFit="1" customWidth="1"/>
    <col min="2" max="2" width="12.00390625" style="0" bestFit="1" customWidth="1"/>
    <col min="4" max="4" width="35.00390625" style="0" bestFit="1" customWidth="1"/>
    <col min="5" max="5" width="12.00390625" style="0" bestFit="1" customWidth="1"/>
  </cols>
  <sheetData>
    <row r="1" spans="1:5" ht="12.75">
      <c r="A1" s="1"/>
      <c r="B1" s="1"/>
      <c r="C1" s="1"/>
      <c r="D1" s="1"/>
      <c r="E1" s="3"/>
    </row>
    <row r="2" spans="1:5" ht="12.75">
      <c r="A2" s="1"/>
      <c r="B2" s="1"/>
      <c r="C2" s="1"/>
      <c r="D2" s="1"/>
      <c r="E2" s="3"/>
    </row>
    <row r="3" spans="1:5" ht="12.75">
      <c r="A3" s="5" t="s">
        <v>32</v>
      </c>
      <c r="B3" s="1"/>
      <c r="C3" s="1"/>
      <c r="D3" s="5" t="s">
        <v>33</v>
      </c>
      <c r="E3" s="1"/>
    </row>
    <row r="4" spans="1:5" ht="12.75">
      <c r="A4" s="5" t="s">
        <v>16</v>
      </c>
      <c r="B4" s="1"/>
      <c r="C4" s="1"/>
      <c r="D4" s="5" t="s">
        <v>16</v>
      </c>
      <c r="E4" s="1"/>
    </row>
    <row r="5" spans="1:5" ht="12.75">
      <c r="A5" s="11" t="s">
        <v>0</v>
      </c>
      <c r="B5" s="30" t="s">
        <v>1</v>
      </c>
      <c r="C5" s="1"/>
      <c r="D5" s="11" t="s">
        <v>0</v>
      </c>
      <c r="E5" s="30" t="s">
        <v>13</v>
      </c>
    </row>
    <row r="6" spans="1:5" ht="12.75">
      <c r="A6" s="12" t="s">
        <v>8</v>
      </c>
      <c r="B6" s="6">
        <v>4</v>
      </c>
      <c r="C6" s="1"/>
      <c r="D6" s="12" t="s">
        <v>8</v>
      </c>
      <c r="E6" s="6">
        <v>4</v>
      </c>
    </row>
    <row r="7" spans="1:5" ht="12.75">
      <c r="A7" s="13" t="s">
        <v>39</v>
      </c>
      <c r="B7" s="7">
        <v>20.82</v>
      </c>
      <c r="C7" s="1"/>
      <c r="D7" s="13" t="s">
        <v>39</v>
      </c>
      <c r="E7" s="7">
        <v>20.82</v>
      </c>
    </row>
    <row r="8" spans="1:5" ht="12.75">
      <c r="A8" s="12" t="s">
        <v>40</v>
      </c>
      <c r="B8" s="22">
        <f>B6*B7</f>
        <v>83.28</v>
      </c>
      <c r="C8" s="1"/>
      <c r="D8" s="12" t="s">
        <v>40</v>
      </c>
      <c r="E8" s="22">
        <f>E6*E7</f>
        <v>83.28</v>
      </c>
    </row>
    <row r="9" spans="1:5" ht="12.75">
      <c r="A9" s="11" t="s">
        <v>9</v>
      </c>
      <c r="B9" s="8">
        <v>10</v>
      </c>
      <c r="C9" s="1"/>
      <c r="D9" s="11" t="s">
        <v>9</v>
      </c>
      <c r="E9" s="8">
        <v>6</v>
      </c>
    </row>
    <row r="10" spans="1:5" ht="12.75">
      <c r="A10" s="12" t="s">
        <v>41</v>
      </c>
      <c r="B10" s="6">
        <v>12</v>
      </c>
      <c r="C10" s="1"/>
      <c r="D10" s="12" t="s">
        <v>41</v>
      </c>
      <c r="E10" s="6">
        <v>20</v>
      </c>
    </row>
    <row r="11" spans="1:5" ht="12.75">
      <c r="A11" s="12" t="s">
        <v>11</v>
      </c>
      <c r="B11" s="6">
        <v>4</v>
      </c>
      <c r="C11" s="1"/>
      <c r="D11" s="12" t="s">
        <v>11</v>
      </c>
      <c r="E11" s="6">
        <v>4</v>
      </c>
    </row>
    <row r="12" spans="1:5" ht="12.75">
      <c r="A12" s="14" t="s">
        <v>42</v>
      </c>
      <c r="B12" s="19">
        <f>B9*B10*B11</f>
        <v>480</v>
      </c>
      <c r="C12" s="1"/>
      <c r="D12" s="14" t="s">
        <v>42</v>
      </c>
      <c r="E12" s="19">
        <f>E9*E10*E11</f>
        <v>480</v>
      </c>
    </row>
    <row r="13" spans="1:5" ht="12.75">
      <c r="A13" s="14" t="s">
        <v>43</v>
      </c>
      <c r="B13" s="9">
        <v>120</v>
      </c>
      <c r="C13" s="1"/>
      <c r="D13" s="14" t="s">
        <v>43</v>
      </c>
      <c r="E13" s="9">
        <v>120</v>
      </c>
    </row>
    <row r="14" spans="1:5" ht="12.75">
      <c r="A14" s="14" t="s">
        <v>37</v>
      </c>
      <c r="B14" s="29"/>
      <c r="C14" s="1"/>
      <c r="D14" s="14" t="s">
        <v>37</v>
      </c>
      <c r="E14" s="29"/>
    </row>
    <row r="15" spans="1:5" ht="12.75">
      <c r="A15" s="45" t="s">
        <v>17</v>
      </c>
      <c r="B15" s="45"/>
      <c r="C15" s="1"/>
      <c r="D15" s="45" t="s">
        <v>17</v>
      </c>
      <c r="E15" s="45"/>
    </row>
    <row r="16" spans="1:5" ht="12.75">
      <c r="A16" s="45"/>
      <c r="B16" s="45"/>
      <c r="C16" s="1"/>
      <c r="D16" s="45"/>
      <c r="E16" s="45"/>
    </row>
    <row r="17" spans="1:5" ht="12.75">
      <c r="A17" s="11" t="s">
        <v>44</v>
      </c>
      <c r="B17" s="8">
        <v>0</v>
      </c>
      <c r="C17" s="1"/>
      <c r="D17" s="11" t="s">
        <v>44</v>
      </c>
      <c r="E17" s="8">
        <v>0</v>
      </c>
    </row>
    <row r="18" spans="1:5" ht="12.75">
      <c r="A18" s="12" t="s">
        <v>45</v>
      </c>
      <c r="B18" s="6">
        <v>0</v>
      </c>
      <c r="C18" s="1"/>
      <c r="D18" s="12" t="s">
        <v>45</v>
      </c>
      <c r="E18" s="6">
        <v>0</v>
      </c>
    </row>
    <row r="19" spans="1:5" ht="12.75">
      <c r="A19" s="12" t="s">
        <v>12</v>
      </c>
      <c r="B19" s="6">
        <v>0</v>
      </c>
      <c r="C19" s="1"/>
      <c r="D19" s="12" t="s">
        <v>12</v>
      </c>
      <c r="E19" s="6">
        <v>0</v>
      </c>
    </row>
    <row r="20" spans="1:5" ht="12.75">
      <c r="A20" s="13" t="s">
        <v>46</v>
      </c>
      <c r="B20" s="20">
        <f>B17*B18*B19</f>
        <v>0</v>
      </c>
      <c r="C20" s="1"/>
      <c r="D20" s="13" t="s">
        <v>46</v>
      </c>
      <c r="E20" s="20">
        <f>E17*E18*E19</f>
        <v>0</v>
      </c>
    </row>
    <row r="21" spans="1:5" ht="12.75">
      <c r="A21" s="12" t="s">
        <v>10</v>
      </c>
      <c r="B21" s="6">
        <v>0</v>
      </c>
      <c r="C21" s="1"/>
      <c r="D21" s="12" t="s">
        <v>10</v>
      </c>
      <c r="E21" s="6">
        <v>0</v>
      </c>
    </row>
    <row r="22" spans="1:5" ht="12.75">
      <c r="A22" s="13" t="s">
        <v>47</v>
      </c>
      <c r="B22" s="7">
        <v>0</v>
      </c>
      <c r="C22" s="1"/>
      <c r="D22" s="13" t="s">
        <v>47</v>
      </c>
      <c r="E22" s="7">
        <v>0</v>
      </c>
    </row>
    <row r="23" spans="1:5" ht="12.75">
      <c r="A23" s="12" t="s">
        <v>36</v>
      </c>
      <c r="B23" s="6">
        <v>0</v>
      </c>
      <c r="C23" s="1"/>
      <c r="D23" s="12" t="s">
        <v>36</v>
      </c>
      <c r="E23" s="6">
        <v>0</v>
      </c>
    </row>
    <row r="24" spans="1:5" ht="12.75">
      <c r="A24" s="14" t="s">
        <v>48</v>
      </c>
      <c r="B24" s="21">
        <f>B21*B22*B23</f>
        <v>0</v>
      </c>
      <c r="C24" s="1"/>
      <c r="D24" s="14" t="s">
        <v>48</v>
      </c>
      <c r="E24" s="21">
        <f>E21*E22*E23</f>
        <v>0</v>
      </c>
    </row>
    <row r="25" spans="1:5" ht="12.75">
      <c r="A25" s="3"/>
      <c r="B25" s="10"/>
      <c r="C25" s="1"/>
      <c r="D25" s="3"/>
      <c r="E25" s="10"/>
    </row>
    <row r="26" spans="1:5" ht="12.75">
      <c r="A26" s="46" t="s">
        <v>18</v>
      </c>
      <c r="B26" s="46"/>
      <c r="C26" s="1"/>
      <c r="D26" s="46" t="s">
        <v>18</v>
      </c>
      <c r="E26" s="46"/>
    </row>
    <row r="27" spans="1:5" ht="12.75">
      <c r="A27" s="12" t="s">
        <v>22</v>
      </c>
      <c r="B27" s="23">
        <f>B8+B12+B20+B24</f>
        <v>563.28</v>
      </c>
      <c r="C27" s="1"/>
      <c r="D27" s="12" t="s">
        <v>22</v>
      </c>
      <c r="E27" s="23">
        <f>E8+E12+E20+E24</f>
        <v>563.28</v>
      </c>
    </row>
    <row r="28" spans="1:5" ht="12.75">
      <c r="A28" s="14" t="s">
        <v>19</v>
      </c>
      <c r="B28" s="24">
        <f>B27/((B23*B21)+(B19*B17)+(B11*B9)+B6)</f>
        <v>12.80181818181818</v>
      </c>
      <c r="C28" s="1"/>
      <c r="D28" s="14" t="s">
        <v>19</v>
      </c>
      <c r="E28" s="24">
        <f>E27/((E23*E21)+(E19*E17)+(E11*E9)+E6)</f>
        <v>20.117142857142856</v>
      </c>
    </row>
    <row r="29" spans="1:5" ht="12.75">
      <c r="A29" s="14" t="s">
        <v>20</v>
      </c>
      <c r="B29" s="24">
        <f>MAX(B7,B10,B18,B22)</f>
        <v>20.82</v>
      </c>
      <c r="C29" s="1"/>
      <c r="D29" s="14" t="s">
        <v>20</v>
      </c>
      <c r="E29" s="24">
        <f>MAX(E7,E10,E18,E22)</f>
        <v>20.82</v>
      </c>
    </row>
    <row r="30" spans="1:5" ht="12.75">
      <c r="A30" s="14" t="s">
        <v>21</v>
      </c>
      <c r="B30" s="25">
        <f>IF(B5="pasażerski",$J$55*B29^1.05+$K$55*B28,IF(B5="towarowy",($J$59*B29^1.05)+($K$59*B28),"Złe dane"))</f>
        <v>0</v>
      </c>
      <c r="C30" s="1"/>
      <c r="D30" s="14" t="s">
        <v>21</v>
      </c>
      <c r="E30" s="25">
        <f>IF(E5="pasażerski",$J$55*E29^1.05+$K$55*E28,IF(E5="towarowy",($J$59*E29^1.05)+($K$59*E28),"Złe dane"))</f>
        <v>0</v>
      </c>
    </row>
    <row r="31" spans="1:5" ht="12.75">
      <c r="A31" s="14" t="s">
        <v>14</v>
      </c>
      <c r="B31" s="24">
        <f>B6+B9*B11+B17*B19+B21*B23</f>
        <v>44</v>
      </c>
      <c r="C31" s="1"/>
      <c r="D31" s="14" t="s">
        <v>14</v>
      </c>
      <c r="E31" s="24">
        <f>E6+E9*E11+E17*E19+E21*E23</f>
        <v>28</v>
      </c>
    </row>
    <row r="32" spans="1:5" ht="12.75">
      <c r="A32" s="12" t="s">
        <v>24</v>
      </c>
      <c r="B32" s="23" t="e">
        <f>VLOOKUP(B13,$G$53:$H$73,2,TRUE)</f>
        <v>#N/A</v>
      </c>
      <c r="C32" s="1"/>
      <c r="D32" s="12" t="s">
        <v>24</v>
      </c>
      <c r="E32" s="23" t="e">
        <f>VLOOKUP(E13,$G$53:$H$73,2,TRUE)</f>
        <v>#N/A</v>
      </c>
    </row>
    <row r="33" spans="1:5" ht="12.75">
      <c r="A33" s="3"/>
      <c r="B33" s="3"/>
      <c r="C33" s="1"/>
      <c r="D33" s="3"/>
      <c r="E33" s="3"/>
    </row>
    <row r="34" spans="1:5" ht="12.75">
      <c r="A34" s="43" t="s">
        <v>25</v>
      </c>
      <c r="B34" s="43"/>
      <c r="C34" s="1"/>
      <c r="D34" s="43" t="s">
        <v>25</v>
      </c>
      <c r="E34" s="43"/>
    </row>
    <row r="35" spans="1:5" ht="12.75">
      <c r="A35" s="44" t="e">
        <f>B31*B30*B32</f>
        <v>#N/A</v>
      </c>
      <c r="B35" s="44"/>
      <c r="C35" s="1"/>
      <c r="D35" s="44" t="e">
        <f>E31*E30*E32</f>
        <v>#N/A</v>
      </c>
      <c r="E35" s="44"/>
    </row>
    <row r="36" spans="1:5" ht="12.75">
      <c r="A36" s="43" t="s">
        <v>26</v>
      </c>
      <c r="B36" s="43"/>
      <c r="C36" s="1"/>
      <c r="D36" s="43" t="s">
        <v>26</v>
      </c>
      <c r="E36" s="43"/>
    </row>
    <row r="37" spans="1:5" ht="12.75">
      <c r="A37" s="44" t="e">
        <f>A35/B27</f>
        <v>#N/A</v>
      </c>
      <c r="B37" s="44"/>
      <c r="C37" s="1"/>
      <c r="D37" s="44" t="e">
        <f>D35/E27</f>
        <v>#N/A</v>
      </c>
      <c r="E37" s="44"/>
    </row>
  </sheetData>
  <sheetProtection/>
  <mergeCells count="12">
    <mergeCell ref="A15:B16"/>
    <mergeCell ref="D15:E16"/>
    <mergeCell ref="A26:B26"/>
    <mergeCell ref="D26:E26"/>
    <mergeCell ref="A36:B36"/>
    <mergeCell ref="D36:E36"/>
    <mergeCell ref="A37:B37"/>
    <mergeCell ref="D37:E37"/>
    <mergeCell ref="A34:B34"/>
    <mergeCell ref="D34:E34"/>
    <mergeCell ref="A35:B35"/>
    <mergeCell ref="D35:E35"/>
  </mergeCells>
  <dataValidations count="2">
    <dataValidation type="list" allowBlank="1" showInputMessage="1" showErrorMessage="1" sqref="E5 B5">
      <formula1>$AK$5:$AK$6</formula1>
    </dataValidation>
    <dataValidation type="list" allowBlank="1" showInputMessage="1" showErrorMessage="1" sqref="B13 E13">
      <formula1>$G$54:$G$73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rpacewicz</dc:creator>
  <cp:keywords/>
  <dc:description/>
  <cp:lastModifiedBy>msniezek</cp:lastModifiedBy>
  <dcterms:created xsi:type="dcterms:W3CDTF">2012-01-03T08:15:08Z</dcterms:created>
  <dcterms:modified xsi:type="dcterms:W3CDTF">2012-01-31T14:53:39Z</dcterms:modified>
  <cp:category/>
  <cp:version/>
  <cp:contentType/>
  <cp:contentStatus/>
</cp:coreProperties>
</file>